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0.1\Publica\Direccion Administrativa y financiera\VARIOS\INFORMES GOBIERNO EN LINEA\"/>
    </mc:Choice>
  </mc:AlternateContent>
  <bookViews>
    <workbookView xWindow="0" yWindow="0" windowWidth="24000" windowHeight="9045" tabRatio="856" activeTab="5"/>
  </bookViews>
  <sheets>
    <sheet name="EJECUCIÓN DE INGRESOS JULIO" sheetId="2" r:id="rId1"/>
    <sheet name="EJECUCIÓN DE INGRESOS AGOSTO" sheetId="3" r:id="rId2"/>
    <sheet name="EJECUCIÓN DE INGRESOS SEPTIEMBR" sheetId="4" r:id="rId3"/>
    <sheet name="EJECUCIÓN DE GASTOS JULIO" sheetId="6" r:id="rId4"/>
    <sheet name="EJECUCIÓN DE GASTOS AGOSTO" sheetId="7" r:id="rId5"/>
    <sheet name="EJECUCION DE GASTOS SEPTIEMBRE" sheetId="8" r:id="rId6"/>
  </sheets>
  <definedNames>
    <definedName name="_xlnm._FilterDatabase" localSheetId="4" hidden="1">'EJECUCIÓN DE GASTOS AGOSTO'!$A$7:$O$77</definedName>
    <definedName name="_xlnm._FilterDatabase" localSheetId="3" hidden="1">'EJECUCIÓN DE GASTOS JULIO'!$A$7:$O$66</definedName>
    <definedName name="_xlnm._FilterDatabase" localSheetId="5" hidden="1">'EJECUCION DE GASTOS SEPTIEMBRE'!$A$7:$P$78</definedName>
    <definedName name="_xlnm._FilterDatabase" localSheetId="1" hidden="1">'EJECUCIÓN DE INGRESOS AGOSTO'!$A$8:$K$47</definedName>
    <definedName name="_xlnm._FilterDatabase" localSheetId="0" hidden="1">'EJECUCIÓN DE INGRESOS JULIO'!$A$8:$J$46</definedName>
    <definedName name="_xlnm._FilterDatabase" localSheetId="2" hidden="1">'EJECUCIÓN DE INGRESOS SEPTIEMBR'!$A$8:$K$48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8" l="1"/>
  <c r="O78" i="8"/>
  <c r="B78" i="8"/>
  <c r="P77" i="8"/>
  <c r="O77" i="8"/>
  <c r="B77" i="8"/>
  <c r="P76" i="8"/>
  <c r="O76" i="8"/>
  <c r="B76" i="8"/>
  <c r="P75" i="8"/>
  <c r="O75" i="8"/>
  <c r="B75" i="8"/>
  <c r="P74" i="8"/>
  <c r="O74" i="8"/>
  <c r="B74" i="8"/>
  <c r="P73" i="8"/>
  <c r="O73" i="8"/>
  <c r="B73" i="8"/>
  <c r="P72" i="8"/>
  <c r="O72" i="8"/>
  <c r="O70" i="8" s="1"/>
  <c r="O69" i="8" s="1"/>
  <c r="O55" i="8" s="1"/>
  <c r="B72" i="8"/>
  <c r="P71" i="8"/>
  <c r="O71" i="8"/>
  <c r="B71" i="8"/>
  <c r="N70" i="8"/>
  <c r="M70" i="8"/>
  <c r="M69" i="8" s="1"/>
  <c r="L70" i="8"/>
  <c r="P70" i="8" s="1"/>
  <c r="K70" i="8"/>
  <c r="J70" i="8"/>
  <c r="I70" i="8"/>
  <c r="I69" i="8" s="1"/>
  <c r="H70" i="8"/>
  <c r="G70" i="8"/>
  <c r="F70" i="8"/>
  <c r="E70" i="8"/>
  <c r="E69" i="8" s="1"/>
  <c r="B70" i="8"/>
  <c r="N69" i="8"/>
  <c r="L69" i="8"/>
  <c r="P69" i="8" s="1"/>
  <c r="K69" i="8"/>
  <c r="J69" i="8"/>
  <c r="H69" i="8"/>
  <c r="G69" i="8"/>
  <c r="F69" i="8"/>
  <c r="B69" i="8"/>
  <c r="P68" i="8"/>
  <c r="B68" i="8"/>
  <c r="P67" i="8"/>
  <c r="B67" i="8"/>
  <c r="P66" i="8"/>
  <c r="B66" i="8"/>
  <c r="O65" i="8"/>
  <c r="N65" i="8"/>
  <c r="M65" i="8"/>
  <c r="L65" i="8"/>
  <c r="P65" i="8" s="1"/>
  <c r="K65" i="8"/>
  <c r="J65" i="8"/>
  <c r="I65" i="8"/>
  <c r="H65" i="8"/>
  <c r="G65" i="8"/>
  <c r="F65" i="8"/>
  <c r="E65" i="8"/>
  <c r="B65" i="8"/>
  <c r="P64" i="8"/>
  <c r="B64" i="8"/>
  <c r="P63" i="8"/>
  <c r="B63" i="8"/>
  <c r="P62" i="8"/>
  <c r="B62" i="8"/>
  <c r="P61" i="8"/>
  <c r="B61" i="8"/>
  <c r="P60" i="8"/>
  <c r="B60" i="8"/>
  <c r="P59" i="8"/>
  <c r="B59" i="8"/>
  <c r="P58" i="8"/>
  <c r="B58" i="8"/>
  <c r="O57" i="8"/>
  <c r="N57" i="8"/>
  <c r="M57" i="8"/>
  <c r="L57" i="8"/>
  <c r="L56" i="8" s="1"/>
  <c r="K57" i="8"/>
  <c r="J57" i="8"/>
  <c r="I57" i="8"/>
  <c r="H57" i="8"/>
  <c r="H56" i="8" s="1"/>
  <c r="H55" i="8" s="1"/>
  <c r="G57" i="8"/>
  <c r="F57" i="8"/>
  <c r="E57" i="8"/>
  <c r="B57" i="8"/>
  <c r="O56" i="8"/>
  <c r="N56" i="8"/>
  <c r="M56" i="8"/>
  <c r="M55" i="8" s="1"/>
  <c r="K56" i="8"/>
  <c r="J56" i="8"/>
  <c r="I56" i="8"/>
  <c r="G56" i="8"/>
  <c r="F56" i="8"/>
  <c r="E56" i="8"/>
  <c r="E55" i="8" s="1"/>
  <c r="B56" i="8"/>
  <c r="N55" i="8"/>
  <c r="K55" i="8"/>
  <c r="J55" i="8"/>
  <c r="G55" i="8"/>
  <c r="F55" i="8"/>
  <c r="B55" i="8"/>
  <c r="P54" i="8"/>
  <c r="B54" i="8"/>
  <c r="O53" i="8"/>
  <c r="N53" i="8"/>
  <c r="M53" i="8"/>
  <c r="L53" i="8"/>
  <c r="P53" i="8" s="1"/>
  <c r="K53" i="8"/>
  <c r="J53" i="8"/>
  <c r="I53" i="8"/>
  <c r="H53" i="8"/>
  <c r="G53" i="8"/>
  <c r="F53" i="8"/>
  <c r="E53" i="8"/>
  <c r="B53" i="8"/>
  <c r="P52" i="8"/>
  <c r="B52" i="8"/>
  <c r="B51" i="8"/>
  <c r="P50" i="8"/>
  <c r="B50" i="8"/>
  <c r="B49" i="8"/>
  <c r="B48" i="8"/>
  <c r="O47" i="8"/>
  <c r="N47" i="8"/>
  <c r="M47" i="8"/>
  <c r="M35" i="8" s="1"/>
  <c r="L47" i="8"/>
  <c r="P47" i="8" s="1"/>
  <c r="K47" i="8"/>
  <c r="J47" i="8"/>
  <c r="I47" i="8"/>
  <c r="I35" i="8" s="1"/>
  <c r="H47" i="8"/>
  <c r="G47" i="8"/>
  <c r="F47" i="8"/>
  <c r="E47" i="8"/>
  <c r="E35" i="8" s="1"/>
  <c r="B47" i="8"/>
  <c r="P46" i="8"/>
  <c r="B46" i="8"/>
  <c r="P45" i="8"/>
  <c r="B45" i="8"/>
  <c r="O44" i="8"/>
  <c r="N44" i="8"/>
  <c r="M44" i="8"/>
  <c r="L44" i="8"/>
  <c r="P44" i="8" s="1"/>
  <c r="K44" i="8"/>
  <c r="J44" i="8"/>
  <c r="I44" i="8"/>
  <c r="H44" i="8"/>
  <c r="G44" i="8"/>
  <c r="F44" i="8"/>
  <c r="E44" i="8"/>
  <c r="B44" i="8"/>
  <c r="B43" i="8"/>
  <c r="P42" i="8"/>
  <c r="B42" i="8"/>
  <c r="P41" i="8"/>
  <c r="B41" i="8"/>
  <c r="B40" i="8"/>
  <c r="P39" i="8"/>
  <c r="B39" i="8"/>
  <c r="O38" i="8"/>
  <c r="N38" i="8"/>
  <c r="M38" i="8"/>
  <c r="L38" i="8"/>
  <c r="P38" i="8" s="1"/>
  <c r="K38" i="8"/>
  <c r="J38" i="8"/>
  <c r="I38" i="8"/>
  <c r="H38" i="8"/>
  <c r="G38" i="8"/>
  <c r="F38" i="8"/>
  <c r="E38" i="8"/>
  <c r="B38" i="8"/>
  <c r="P37" i="8"/>
  <c r="B37" i="8"/>
  <c r="O36" i="8"/>
  <c r="N36" i="8"/>
  <c r="N35" i="8" s="1"/>
  <c r="M36" i="8"/>
  <c r="L36" i="8"/>
  <c r="P36" i="8" s="1"/>
  <c r="K36" i="8"/>
  <c r="J36" i="8"/>
  <c r="J35" i="8" s="1"/>
  <c r="I36" i="8"/>
  <c r="H36" i="8"/>
  <c r="G36" i="8"/>
  <c r="F36" i="8"/>
  <c r="F35" i="8" s="1"/>
  <c r="E36" i="8"/>
  <c r="B36" i="8"/>
  <c r="O35" i="8"/>
  <c r="L35" i="8"/>
  <c r="P35" i="8" s="1"/>
  <c r="K35" i="8"/>
  <c r="H35" i="8"/>
  <c r="G35" i="8"/>
  <c r="B35" i="8"/>
  <c r="P34" i="8"/>
  <c r="B34" i="8"/>
  <c r="P33" i="8"/>
  <c r="B33" i="8"/>
  <c r="P32" i="8"/>
  <c r="B32" i="8"/>
  <c r="O31" i="8"/>
  <c r="N31" i="8"/>
  <c r="M31" i="8"/>
  <c r="L31" i="8"/>
  <c r="P31" i="8" s="1"/>
  <c r="K31" i="8"/>
  <c r="J31" i="8"/>
  <c r="I31" i="8"/>
  <c r="H31" i="8"/>
  <c r="G31" i="8"/>
  <c r="F31" i="8"/>
  <c r="E31" i="8"/>
  <c r="B31" i="8"/>
  <c r="P30" i="8"/>
  <c r="B30" i="8"/>
  <c r="P29" i="8"/>
  <c r="B29" i="8"/>
  <c r="P28" i="8"/>
  <c r="B28" i="8"/>
  <c r="O27" i="8"/>
  <c r="N27" i="8"/>
  <c r="M27" i="8"/>
  <c r="M10" i="8" s="1"/>
  <c r="M9" i="8" s="1"/>
  <c r="M8" i="8" s="1"/>
  <c r="L27" i="8"/>
  <c r="P27" i="8" s="1"/>
  <c r="K27" i="8"/>
  <c r="J27" i="8"/>
  <c r="I27" i="8"/>
  <c r="I10" i="8" s="1"/>
  <c r="I9" i="8" s="1"/>
  <c r="H27" i="8"/>
  <c r="G27" i="8"/>
  <c r="F27" i="8"/>
  <c r="E27" i="8"/>
  <c r="E10" i="8" s="1"/>
  <c r="E9" i="8" s="1"/>
  <c r="B27" i="8"/>
  <c r="P26" i="8"/>
  <c r="B26" i="8"/>
  <c r="O25" i="8"/>
  <c r="N25" i="8"/>
  <c r="M25" i="8"/>
  <c r="L25" i="8"/>
  <c r="L10" i="8" s="1"/>
  <c r="K25" i="8"/>
  <c r="J25" i="8"/>
  <c r="I25" i="8"/>
  <c r="H25" i="8"/>
  <c r="H10" i="8" s="1"/>
  <c r="H9" i="8" s="1"/>
  <c r="G25" i="8"/>
  <c r="F25" i="8"/>
  <c r="E25" i="8"/>
  <c r="B25" i="8"/>
  <c r="P24" i="8"/>
  <c r="B24" i="8"/>
  <c r="P23" i="8"/>
  <c r="B23" i="8"/>
  <c r="P22" i="8"/>
  <c r="B22" i="8"/>
  <c r="P21" i="8"/>
  <c r="B21" i="8"/>
  <c r="P20" i="8"/>
  <c r="B20" i="8"/>
  <c r="P19" i="8"/>
  <c r="B19" i="8"/>
  <c r="P18" i="8"/>
  <c r="B18" i="8"/>
  <c r="P17" i="8"/>
  <c r="B17" i="8"/>
  <c r="P16" i="8"/>
  <c r="B16" i="8"/>
  <c r="B15" i="8"/>
  <c r="P14" i="8"/>
  <c r="B14" i="8"/>
  <c r="P13" i="8"/>
  <c r="B13" i="8"/>
  <c r="P12" i="8"/>
  <c r="B12" i="8"/>
  <c r="O11" i="8"/>
  <c r="N11" i="8"/>
  <c r="N10" i="8" s="1"/>
  <c r="M11" i="8"/>
  <c r="L11" i="8"/>
  <c r="P11" i="8" s="1"/>
  <c r="K11" i="8"/>
  <c r="J11" i="8"/>
  <c r="J10" i="8" s="1"/>
  <c r="I11" i="8"/>
  <c r="H11" i="8"/>
  <c r="G11" i="8"/>
  <c r="F11" i="8"/>
  <c r="F10" i="8" s="1"/>
  <c r="E11" i="8"/>
  <c r="B11" i="8"/>
  <c r="O10" i="8"/>
  <c r="O9" i="8" s="1"/>
  <c r="O8" i="8" s="1"/>
  <c r="K10" i="8"/>
  <c r="K9" i="8" s="1"/>
  <c r="K8" i="8" s="1"/>
  <c r="G10" i="8"/>
  <c r="G9" i="8" s="1"/>
  <c r="G8" i="8" s="1"/>
  <c r="B10" i="8"/>
  <c r="B9" i="8"/>
  <c r="B8" i="8"/>
  <c r="O77" i="7"/>
  <c r="N77" i="7"/>
  <c r="O76" i="7"/>
  <c r="N76" i="7"/>
  <c r="O75" i="7"/>
  <c r="N75" i="7"/>
  <c r="O74" i="7"/>
  <c r="N74" i="7"/>
  <c r="O73" i="7"/>
  <c r="N73" i="7"/>
  <c r="O72" i="7"/>
  <c r="N72" i="7"/>
  <c r="O71" i="7"/>
  <c r="N71" i="7"/>
  <c r="O70" i="7"/>
  <c r="N70" i="7"/>
  <c r="N69" i="7" s="1"/>
  <c r="N68" i="7" s="1"/>
  <c r="M69" i="7"/>
  <c r="L69" i="7"/>
  <c r="K69" i="7"/>
  <c r="O69" i="7" s="1"/>
  <c r="J69" i="7"/>
  <c r="I69" i="7"/>
  <c r="H69" i="7"/>
  <c r="G69" i="7"/>
  <c r="F69" i="7"/>
  <c r="E69" i="7"/>
  <c r="D69" i="7"/>
  <c r="M68" i="7"/>
  <c r="L68" i="7"/>
  <c r="L55" i="7" s="1"/>
  <c r="K68" i="7"/>
  <c r="O68" i="7" s="1"/>
  <c r="J68" i="7"/>
  <c r="I68" i="7"/>
  <c r="H68" i="7"/>
  <c r="H55" i="7" s="1"/>
  <c r="G68" i="7"/>
  <c r="G55" i="7" s="1"/>
  <c r="F68" i="7"/>
  <c r="E68" i="7"/>
  <c r="D68" i="7"/>
  <c r="D55" i="7" s="1"/>
  <c r="O67" i="7"/>
  <c r="O66" i="7"/>
  <c r="N65" i="7"/>
  <c r="N56" i="7" s="1"/>
  <c r="M65" i="7"/>
  <c r="L65" i="7"/>
  <c r="K65" i="7"/>
  <c r="O65" i="7" s="1"/>
  <c r="J65" i="7"/>
  <c r="J56" i="7" s="1"/>
  <c r="J55" i="7" s="1"/>
  <c r="I65" i="7"/>
  <c r="H65" i="7"/>
  <c r="G65" i="7"/>
  <c r="F65" i="7"/>
  <c r="F56" i="7" s="1"/>
  <c r="F55" i="7" s="1"/>
  <c r="E65" i="7"/>
  <c r="D65" i="7"/>
  <c r="O64" i="7"/>
  <c r="O63" i="7"/>
  <c r="O62" i="7"/>
  <c r="O61" i="7"/>
  <c r="O60" i="7"/>
  <c r="O59" i="7"/>
  <c r="O58" i="7"/>
  <c r="N57" i="7"/>
  <c r="M57" i="7"/>
  <c r="L57" i="7"/>
  <c r="K57" i="7"/>
  <c r="O57" i="7" s="1"/>
  <c r="J57" i="7"/>
  <c r="I57" i="7"/>
  <c r="H57" i="7"/>
  <c r="G57" i="7"/>
  <c r="F57" i="7"/>
  <c r="E57" i="7"/>
  <c r="E56" i="7" s="1"/>
  <c r="E55" i="7" s="1"/>
  <c r="D57" i="7"/>
  <c r="M56" i="7"/>
  <c r="L56" i="7"/>
  <c r="K56" i="7"/>
  <c r="O56" i="7" s="1"/>
  <c r="I56" i="7"/>
  <c r="H56" i="7"/>
  <c r="G56" i="7"/>
  <c r="D56" i="7"/>
  <c r="M55" i="7"/>
  <c r="I55" i="7"/>
  <c r="O54" i="7"/>
  <c r="N53" i="7"/>
  <c r="M53" i="7"/>
  <c r="L53" i="7"/>
  <c r="K53" i="7"/>
  <c r="O53" i="7" s="1"/>
  <c r="J53" i="7"/>
  <c r="I53" i="7"/>
  <c r="H53" i="7"/>
  <c r="G53" i="7"/>
  <c r="F53" i="7"/>
  <c r="E53" i="7"/>
  <c r="D53" i="7"/>
  <c r="O52" i="7"/>
  <c r="O51" i="7"/>
  <c r="O50" i="7"/>
  <c r="O49" i="7"/>
  <c r="O48" i="7"/>
  <c r="N47" i="7"/>
  <c r="M47" i="7"/>
  <c r="L47" i="7"/>
  <c r="K47" i="7"/>
  <c r="O47" i="7" s="1"/>
  <c r="J47" i="7"/>
  <c r="I47" i="7"/>
  <c r="H47" i="7"/>
  <c r="G47" i="7"/>
  <c r="F47" i="7"/>
  <c r="E47" i="7"/>
  <c r="D47" i="7"/>
  <c r="O46" i="7"/>
  <c r="O45" i="7"/>
  <c r="N44" i="7"/>
  <c r="M44" i="7"/>
  <c r="L44" i="7"/>
  <c r="L35" i="7" s="1"/>
  <c r="K44" i="7"/>
  <c r="O44" i="7" s="1"/>
  <c r="J44" i="7"/>
  <c r="I44" i="7"/>
  <c r="H44" i="7"/>
  <c r="H35" i="7" s="1"/>
  <c r="G44" i="7"/>
  <c r="F44" i="7"/>
  <c r="E44" i="7"/>
  <c r="D44" i="7"/>
  <c r="D35" i="7" s="1"/>
  <c r="O43" i="7"/>
  <c r="O42" i="7"/>
  <c r="O41" i="7"/>
  <c r="O40" i="7"/>
  <c r="O39" i="7"/>
  <c r="N38" i="7"/>
  <c r="N35" i="7" s="1"/>
  <c r="N9" i="7" s="1"/>
  <c r="M38" i="7"/>
  <c r="M35" i="7" s="1"/>
  <c r="L38" i="7"/>
  <c r="K38" i="7"/>
  <c r="O38" i="7" s="1"/>
  <c r="J38" i="7"/>
  <c r="J35" i="7" s="1"/>
  <c r="J9" i="7" s="1"/>
  <c r="J8" i="7" s="1"/>
  <c r="I38" i="7"/>
  <c r="I35" i="7" s="1"/>
  <c r="H38" i="7"/>
  <c r="G38" i="7"/>
  <c r="F38" i="7"/>
  <c r="F35" i="7" s="1"/>
  <c r="F9" i="7" s="1"/>
  <c r="F8" i="7" s="1"/>
  <c r="E38" i="7"/>
  <c r="E35" i="7" s="1"/>
  <c r="D38" i="7"/>
  <c r="O37" i="7"/>
  <c r="N36" i="7"/>
  <c r="M36" i="7"/>
  <c r="L36" i="7"/>
  <c r="K36" i="7"/>
  <c r="O36" i="7" s="1"/>
  <c r="J36" i="7"/>
  <c r="I36" i="7"/>
  <c r="H36" i="7"/>
  <c r="G36" i="7"/>
  <c r="F36" i="7"/>
  <c r="E36" i="7"/>
  <c r="D36" i="7"/>
  <c r="K35" i="7"/>
  <c r="G35" i="7"/>
  <c r="G9" i="7" s="1"/>
  <c r="G8" i="7" s="1"/>
  <c r="O34" i="7"/>
  <c r="O33" i="7"/>
  <c r="O32" i="7"/>
  <c r="N31" i="7"/>
  <c r="M31" i="7"/>
  <c r="L31" i="7"/>
  <c r="K31" i="7"/>
  <c r="O31" i="7" s="1"/>
  <c r="J31" i="7"/>
  <c r="I31" i="7"/>
  <c r="H31" i="7"/>
  <c r="G31" i="7"/>
  <c r="F31" i="7"/>
  <c r="E31" i="7"/>
  <c r="D31" i="7"/>
  <c r="O30" i="7"/>
  <c r="O29" i="7"/>
  <c r="O28" i="7"/>
  <c r="N27" i="7"/>
  <c r="M27" i="7"/>
  <c r="M10" i="7" s="1"/>
  <c r="L27" i="7"/>
  <c r="L10" i="7" s="1"/>
  <c r="L9" i="7" s="1"/>
  <c r="K27" i="7"/>
  <c r="O27" i="7" s="1"/>
  <c r="J27" i="7"/>
  <c r="I27" i="7"/>
  <c r="I10" i="7" s="1"/>
  <c r="H27" i="7"/>
  <c r="H10" i="7" s="1"/>
  <c r="H9" i="7" s="1"/>
  <c r="G27" i="7"/>
  <c r="F27" i="7"/>
  <c r="E27" i="7"/>
  <c r="E10" i="7" s="1"/>
  <c r="D27" i="7"/>
  <c r="D10" i="7" s="1"/>
  <c r="D9" i="7" s="1"/>
  <c r="O26" i="7"/>
  <c r="N25" i="7"/>
  <c r="M25" i="7"/>
  <c r="L25" i="7"/>
  <c r="K25" i="7"/>
  <c r="O25" i="7" s="1"/>
  <c r="J25" i="7"/>
  <c r="I25" i="7"/>
  <c r="H25" i="7"/>
  <c r="G25" i="7"/>
  <c r="F25" i="7"/>
  <c r="E25" i="7"/>
  <c r="D25" i="7"/>
  <c r="O24" i="7"/>
  <c r="O23" i="7"/>
  <c r="O22" i="7"/>
  <c r="O21" i="7"/>
  <c r="O20" i="7"/>
  <c r="O19" i="7"/>
  <c r="O18" i="7"/>
  <c r="O17" i="7"/>
  <c r="O16" i="7"/>
  <c r="O14" i="7"/>
  <c r="O13" i="7"/>
  <c r="O12" i="7"/>
  <c r="N11" i="7"/>
  <c r="M11" i="7"/>
  <c r="L11" i="7"/>
  <c r="K11" i="7"/>
  <c r="O11" i="7" s="1"/>
  <c r="J11" i="7"/>
  <c r="I11" i="7"/>
  <c r="H11" i="7"/>
  <c r="G11" i="7"/>
  <c r="F11" i="7"/>
  <c r="E11" i="7"/>
  <c r="D11" i="7"/>
  <c r="N10" i="7"/>
  <c r="K10" i="7"/>
  <c r="O10" i="7" s="1"/>
  <c r="J10" i="7"/>
  <c r="G10" i="7"/>
  <c r="F10" i="7"/>
  <c r="O76" i="6"/>
  <c r="N76" i="6"/>
  <c r="O75" i="6"/>
  <c r="N75" i="6"/>
  <c r="O74" i="6"/>
  <c r="N74" i="6"/>
  <c r="O73" i="6"/>
  <c r="N73" i="6"/>
  <c r="O72" i="6"/>
  <c r="N72" i="6"/>
  <c r="O71" i="6"/>
  <c r="N71" i="6"/>
  <c r="O70" i="6"/>
  <c r="N70" i="6"/>
  <c r="O69" i="6"/>
  <c r="N69" i="6"/>
  <c r="N68" i="6" s="1"/>
  <c r="N67" i="6" s="1"/>
  <c r="M68" i="6"/>
  <c r="L68" i="6"/>
  <c r="K68" i="6"/>
  <c r="O68" i="6" s="1"/>
  <c r="J68" i="6"/>
  <c r="I68" i="6"/>
  <c r="H68" i="6"/>
  <c r="G68" i="6"/>
  <c r="F68" i="6"/>
  <c r="E68" i="6"/>
  <c r="D68" i="6"/>
  <c r="M67" i="6"/>
  <c r="L67" i="6"/>
  <c r="K67" i="6"/>
  <c r="O67" i="6" s="1"/>
  <c r="J67" i="6"/>
  <c r="I67" i="6"/>
  <c r="H67" i="6"/>
  <c r="G67" i="6"/>
  <c r="F67" i="6"/>
  <c r="E67" i="6"/>
  <c r="D67" i="6"/>
  <c r="O66" i="6"/>
  <c r="O65" i="6"/>
  <c r="N64" i="6"/>
  <c r="N56" i="6" s="1"/>
  <c r="M64" i="6"/>
  <c r="M56" i="6" s="1"/>
  <c r="M55" i="6" s="1"/>
  <c r="L64" i="6"/>
  <c r="K64" i="6"/>
  <c r="O64" i="6" s="1"/>
  <c r="J64" i="6"/>
  <c r="J56" i="6" s="1"/>
  <c r="J55" i="6" s="1"/>
  <c r="I64" i="6"/>
  <c r="I56" i="6" s="1"/>
  <c r="I55" i="6" s="1"/>
  <c r="H64" i="6"/>
  <c r="G64" i="6"/>
  <c r="F64" i="6"/>
  <c r="F56" i="6" s="1"/>
  <c r="F55" i="6" s="1"/>
  <c r="E64" i="6"/>
  <c r="E56" i="6" s="1"/>
  <c r="E55" i="6" s="1"/>
  <c r="D64" i="6"/>
  <c r="O63" i="6"/>
  <c r="O62" i="6"/>
  <c r="O61" i="6"/>
  <c r="O60" i="6"/>
  <c r="O59" i="6"/>
  <c r="O58" i="6"/>
  <c r="N57" i="6"/>
  <c r="M57" i="6"/>
  <c r="L57" i="6"/>
  <c r="K57" i="6"/>
  <c r="O57" i="6" s="1"/>
  <c r="J57" i="6"/>
  <c r="I57" i="6"/>
  <c r="H57" i="6"/>
  <c r="G57" i="6"/>
  <c r="F57" i="6"/>
  <c r="E57" i="6"/>
  <c r="D57" i="6"/>
  <c r="L56" i="6"/>
  <c r="K56" i="6"/>
  <c r="O56" i="6" s="1"/>
  <c r="H56" i="6"/>
  <c r="G56" i="6"/>
  <c r="D56" i="6"/>
  <c r="L55" i="6"/>
  <c r="K55" i="6"/>
  <c r="H55" i="6"/>
  <c r="G55" i="6"/>
  <c r="D55" i="6"/>
  <c r="O54" i="6"/>
  <c r="N53" i="6"/>
  <c r="M53" i="6"/>
  <c r="L53" i="6"/>
  <c r="K53" i="6"/>
  <c r="O53" i="6" s="1"/>
  <c r="J53" i="6"/>
  <c r="I53" i="6"/>
  <c r="H53" i="6"/>
  <c r="G53" i="6"/>
  <c r="F53" i="6"/>
  <c r="E53" i="6"/>
  <c r="D53" i="6"/>
  <c r="O52" i="6"/>
  <c r="O51" i="6"/>
  <c r="O50" i="6"/>
  <c r="O49" i="6"/>
  <c r="O48" i="6"/>
  <c r="N47" i="6"/>
  <c r="M47" i="6"/>
  <c r="L47" i="6"/>
  <c r="K47" i="6"/>
  <c r="O47" i="6" s="1"/>
  <c r="J47" i="6"/>
  <c r="I47" i="6"/>
  <c r="H47" i="6"/>
  <c r="G47" i="6"/>
  <c r="F47" i="6"/>
  <c r="E47" i="6"/>
  <c r="D47" i="6"/>
  <c r="O46" i="6"/>
  <c r="O45" i="6"/>
  <c r="N44" i="6"/>
  <c r="M44" i="6"/>
  <c r="L44" i="6"/>
  <c r="K44" i="6"/>
  <c r="O44" i="6" s="1"/>
  <c r="J44" i="6"/>
  <c r="I44" i="6"/>
  <c r="H44" i="6"/>
  <c r="G44" i="6"/>
  <c r="G35" i="6" s="1"/>
  <c r="F44" i="6"/>
  <c r="E44" i="6"/>
  <c r="D44" i="6"/>
  <c r="O43" i="6"/>
  <c r="O42" i="6"/>
  <c r="O41" i="6"/>
  <c r="O40" i="6"/>
  <c r="O39" i="6"/>
  <c r="N38" i="6"/>
  <c r="M38" i="6"/>
  <c r="M35" i="6" s="1"/>
  <c r="L38" i="6"/>
  <c r="L35" i="6" s="1"/>
  <c r="K38" i="6"/>
  <c r="O38" i="6" s="1"/>
  <c r="J38" i="6"/>
  <c r="I38" i="6"/>
  <c r="I35" i="6" s="1"/>
  <c r="I9" i="6" s="1"/>
  <c r="I8" i="6" s="1"/>
  <c r="H38" i="6"/>
  <c r="H35" i="6" s="1"/>
  <c r="G38" i="6"/>
  <c r="F38" i="6"/>
  <c r="E38" i="6"/>
  <c r="E35" i="6" s="1"/>
  <c r="E9" i="6" s="1"/>
  <c r="E8" i="6" s="1"/>
  <c r="D38" i="6"/>
  <c r="D35" i="6" s="1"/>
  <c r="O37" i="6"/>
  <c r="N36" i="6"/>
  <c r="M36" i="6"/>
  <c r="L36" i="6"/>
  <c r="K36" i="6"/>
  <c r="O36" i="6" s="1"/>
  <c r="J36" i="6"/>
  <c r="I36" i="6"/>
  <c r="H36" i="6"/>
  <c r="G36" i="6"/>
  <c r="F36" i="6"/>
  <c r="E36" i="6"/>
  <c r="D36" i="6"/>
  <c r="N35" i="6"/>
  <c r="N9" i="6" s="1"/>
  <c r="J35" i="6"/>
  <c r="J9" i="6" s="1"/>
  <c r="J8" i="6" s="1"/>
  <c r="F35" i="6"/>
  <c r="F9" i="6" s="1"/>
  <c r="F8" i="6" s="1"/>
  <c r="O34" i="6"/>
  <c r="O33" i="6"/>
  <c r="O32" i="6"/>
  <c r="N31" i="6"/>
  <c r="M31" i="6"/>
  <c r="L31" i="6"/>
  <c r="K31" i="6"/>
  <c r="O31" i="6" s="1"/>
  <c r="J31" i="6"/>
  <c r="I31" i="6"/>
  <c r="H31" i="6"/>
  <c r="G31" i="6"/>
  <c r="F31" i="6"/>
  <c r="E31" i="6"/>
  <c r="D31" i="6"/>
  <c r="O30" i="6"/>
  <c r="O29" i="6"/>
  <c r="O28" i="6"/>
  <c r="N27" i="6"/>
  <c r="M27" i="6"/>
  <c r="L27" i="6"/>
  <c r="L10" i="6" s="1"/>
  <c r="L9" i="6" s="1"/>
  <c r="L8" i="6" s="1"/>
  <c r="K27" i="6"/>
  <c r="O27" i="6" s="1"/>
  <c r="J27" i="6"/>
  <c r="I27" i="6"/>
  <c r="H27" i="6"/>
  <c r="H10" i="6" s="1"/>
  <c r="H9" i="6" s="1"/>
  <c r="H8" i="6" s="1"/>
  <c r="G27" i="6"/>
  <c r="G10" i="6" s="1"/>
  <c r="G9" i="6" s="1"/>
  <c r="G8" i="6" s="1"/>
  <c r="F27" i="6"/>
  <c r="E27" i="6"/>
  <c r="D27" i="6"/>
  <c r="D10" i="6" s="1"/>
  <c r="D9" i="6" s="1"/>
  <c r="D8" i="6" s="1"/>
  <c r="O26" i="6"/>
  <c r="N25" i="6"/>
  <c r="M25" i="6"/>
  <c r="L25" i="6"/>
  <c r="K25" i="6"/>
  <c r="O25" i="6" s="1"/>
  <c r="J25" i="6"/>
  <c r="I25" i="6"/>
  <c r="H25" i="6"/>
  <c r="G25" i="6"/>
  <c r="F25" i="6"/>
  <c r="E25" i="6"/>
  <c r="D25" i="6"/>
  <c r="O24" i="6"/>
  <c r="O23" i="6"/>
  <c r="O22" i="6"/>
  <c r="O21" i="6"/>
  <c r="O20" i="6"/>
  <c r="O19" i="6"/>
  <c r="O18" i="6"/>
  <c r="O17" i="6"/>
  <c r="O16" i="6"/>
  <c r="O14" i="6"/>
  <c r="O13" i="6"/>
  <c r="O12" i="6"/>
  <c r="N11" i="6"/>
  <c r="M11" i="6"/>
  <c r="L11" i="6"/>
  <c r="K11" i="6"/>
  <c r="O11" i="6" s="1"/>
  <c r="J11" i="6"/>
  <c r="I11" i="6"/>
  <c r="H11" i="6"/>
  <c r="G11" i="6"/>
  <c r="F11" i="6"/>
  <c r="E11" i="6"/>
  <c r="D11" i="6"/>
  <c r="N10" i="6"/>
  <c r="M10" i="6"/>
  <c r="J10" i="6"/>
  <c r="I10" i="6"/>
  <c r="F10" i="6"/>
  <c r="E10" i="6"/>
  <c r="P56" i="8" l="1"/>
  <c r="L55" i="8"/>
  <c r="P55" i="8" s="1"/>
  <c r="H8" i="8"/>
  <c r="P10" i="8"/>
  <c r="L9" i="8"/>
  <c r="E8" i="8"/>
  <c r="F9" i="8"/>
  <c r="F8" i="8" s="1"/>
  <c r="J9" i="8"/>
  <c r="J8" i="8" s="1"/>
  <c r="N9" i="8"/>
  <c r="N8" i="8" s="1"/>
  <c r="I55" i="8"/>
  <c r="I8" i="8" s="1"/>
  <c r="P25" i="8"/>
  <c r="P57" i="8"/>
  <c r="H8" i="7"/>
  <c r="M9" i="7"/>
  <c r="M8" i="7" s="1"/>
  <c r="D8" i="7"/>
  <c r="L8" i="7"/>
  <c r="N55" i="7"/>
  <c r="N8" i="7" s="1"/>
  <c r="E9" i="7"/>
  <c r="E8" i="7" s="1"/>
  <c r="I9" i="7"/>
  <c r="I8" i="7" s="1"/>
  <c r="O35" i="7"/>
  <c r="K9" i="7"/>
  <c r="K55" i="7"/>
  <c r="O55" i="7" s="1"/>
  <c r="N55" i="6"/>
  <c r="N8" i="6" s="1"/>
  <c r="M9" i="6"/>
  <c r="M8" i="6" s="1"/>
  <c r="O55" i="6"/>
  <c r="K35" i="6"/>
  <c r="O35" i="6" s="1"/>
  <c r="K10" i="6"/>
  <c r="I48" i="4"/>
  <c r="K48" i="4" s="1"/>
  <c r="B48" i="4"/>
  <c r="K47" i="4"/>
  <c r="J47" i="4"/>
  <c r="B47" i="4"/>
  <c r="K46" i="4"/>
  <c r="J46" i="4"/>
  <c r="B46" i="4"/>
  <c r="K45" i="4"/>
  <c r="J45" i="4"/>
  <c r="B45" i="4"/>
  <c r="K44" i="4"/>
  <c r="J44" i="4"/>
  <c r="B44" i="4"/>
  <c r="K43" i="4"/>
  <c r="J43" i="4"/>
  <c r="B43" i="4"/>
  <c r="K42" i="4"/>
  <c r="I42" i="4"/>
  <c r="B42" i="4"/>
  <c r="K41" i="4"/>
  <c r="J41" i="4"/>
  <c r="B41" i="4"/>
  <c r="K40" i="4"/>
  <c r="B40" i="4"/>
  <c r="B39" i="4"/>
  <c r="B38" i="4"/>
  <c r="I37" i="4"/>
  <c r="K37" i="4" s="1"/>
  <c r="H37" i="4"/>
  <c r="G37" i="4"/>
  <c r="F37" i="4"/>
  <c r="E37" i="4"/>
  <c r="E36" i="4" s="1"/>
  <c r="E22" i="4" s="1"/>
  <c r="E9" i="4" s="1"/>
  <c r="B37" i="4"/>
  <c r="I36" i="4"/>
  <c r="I22" i="4" s="1"/>
  <c r="H36" i="4"/>
  <c r="G36" i="4"/>
  <c r="F36" i="4"/>
  <c r="B36" i="4"/>
  <c r="K35" i="4"/>
  <c r="B35" i="4"/>
  <c r="K34" i="4"/>
  <c r="B34" i="4"/>
  <c r="K33" i="4"/>
  <c r="B33" i="4"/>
  <c r="K32" i="4"/>
  <c r="B32" i="4"/>
  <c r="B31" i="4"/>
  <c r="K30" i="4"/>
  <c r="B30" i="4"/>
  <c r="K29" i="4"/>
  <c r="B29" i="4"/>
  <c r="K28" i="4"/>
  <c r="B28" i="4"/>
  <c r="K27" i="4"/>
  <c r="B27" i="4"/>
  <c r="K26" i="4"/>
  <c r="B26" i="4"/>
  <c r="K25" i="4"/>
  <c r="B25" i="4"/>
  <c r="K24" i="4"/>
  <c r="J24" i="4"/>
  <c r="I24" i="4"/>
  <c r="H24" i="4"/>
  <c r="G24" i="4"/>
  <c r="G23" i="4" s="1"/>
  <c r="G22" i="4" s="1"/>
  <c r="F24" i="4"/>
  <c r="F23" i="4" s="1"/>
  <c r="F22" i="4" s="1"/>
  <c r="E24" i="4"/>
  <c r="B24" i="4"/>
  <c r="K23" i="4"/>
  <c r="J23" i="4"/>
  <c r="I23" i="4"/>
  <c r="H23" i="4"/>
  <c r="E23" i="4"/>
  <c r="B23" i="4"/>
  <c r="H22" i="4"/>
  <c r="B22" i="4"/>
  <c r="B21" i="4"/>
  <c r="J20" i="4"/>
  <c r="I20" i="4"/>
  <c r="H20" i="4"/>
  <c r="G20" i="4"/>
  <c r="F20" i="4"/>
  <c r="E20" i="4"/>
  <c r="B20" i="4"/>
  <c r="B19" i="4"/>
  <c r="J18" i="4"/>
  <c r="J17" i="4" s="1"/>
  <c r="J10" i="4" s="1"/>
  <c r="I18" i="4"/>
  <c r="H18" i="4"/>
  <c r="H17" i="4" s="1"/>
  <c r="G18" i="4"/>
  <c r="G17" i="4" s="1"/>
  <c r="F18" i="4"/>
  <c r="F17" i="4" s="1"/>
  <c r="F10" i="4" s="1"/>
  <c r="F9" i="4" s="1"/>
  <c r="E18" i="4"/>
  <c r="B18" i="4"/>
  <c r="I17" i="4"/>
  <c r="E17" i="4"/>
  <c r="B17" i="4"/>
  <c r="K16" i="4"/>
  <c r="B16" i="4"/>
  <c r="K15" i="4"/>
  <c r="J15" i="4"/>
  <c r="I15" i="4"/>
  <c r="H15" i="4"/>
  <c r="G15" i="4"/>
  <c r="F15" i="4"/>
  <c r="E15" i="4"/>
  <c r="B15" i="4"/>
  <c r="K14" i="4"/>
  <c r="J14" i="4"/>
  <c r="I14" i="4"/>
  <c r="H14" i="4"/>
  <c r="H10" i="4" s="1"/>
  <c r="H9" i="4" s="1"/>
  <c r="G14" i="4"/>
  <c r="F14" i="4"/>
  <c r="E14" i="4"/>
  <c r="B14" i="4"/>
  <c r="K13" i="4"/>
  <c r="B13" i="4"/>
  <c r="J12" i="4"/>
  <c r="I12" i="4"/>
  <c r="K12" i="4" s="1"/>
  <c r="H12" i="4"/>
  <c r="G12" i="4"/>
  <c r="F12" i="4"/>
  <c r="E12" i="4"/>
  <c r="B12" i="4"/>
  <c r="J11" i="4"/>
  <c r="I11" i="4"/>
  <c r="K11" i="4" s="1"/>
  <c r="H11" i="4"/>
  <c r="G11" i="4"/>
  <c r="F11" i="4"/>
  <c r="E11" i="4"/>
  <c r="B11" i="4"/>
  <c r="I10" i="4"/>
  <c r="E10" i="4"/>
  <c r="B10" i="4"/>
  <c r="B9" i="4"/>
  <c r="I47" i="3"/>
  <c r="K47" i="3" s="1"/>
  <c r="B47" i="3"/>
  <c r="K46" i="3"/>
  <c r="J46" i="3"/>
  <c r="B46" i="3"/>
  <c r="K45" i="3"/>
  <c r="J45" i="3"/>
  <c r="B45" i="3"/>
  <c r="K44" i="3"/>
  <c r="J44" i="3"/>
  <c r="B44" i="3"/>
  <c r="K43" i="3"/>
  <c r="J43" i="3"/>
  <c r="B43" i="3"/>
  <c r="K42" i="3"/>
  <c r="J42" i="3"/>
  <c r="B42" i="3"/>
  <c r="K41" i="3"/>
  <c r="I41" i="3"/>
  <c r="B41" i="3"/>
  <c r="K40" i="3"/>
  <c r="J40" i="3"/>
  <c r="B40" i="3"/>
  <c r="K39" i="3"/>
  <c r="B39" i="3"/>
  <c r="B38" i="3"/>
  <c r="B37" i="3"/>
  <c r="I36" i="3"/>
  <c r="K36" i="3" s="1"/>
  <c r="H36" i="3"/>
  <c r="G36" i="3"/>
  <c r="F36" i="3"/>
  <c r="F35" i="3" s="1"/>
  <c r="F22" i="3" s="1"/>
  <c r="E36" i="3"/>
  <c r="B36" i="3"/>
  <c r="H35" i="3"/>
  <c r="G35" i="3"/>
  <c r="G22" i="3" s="1"/>
  <c r="E35" i="3"/>
  <c r="B35" i="3"/>
  <c r="K34" i="3"/>
  <c r="B34" i="3"/>
  <c r="K33" i="3"/>
  <c r="B33" i="3"/>
  <c r="K32" i="3"/>
  <c r="B32" i="3"/>
  <c r="B31" i="3"/>
  <c r="K30" i="3"/>
  <c r="B30" i="3"/>
  <c r="K29" i="3"/>
  <c r="B29" i="3"/>
  <c r="K28" i="3"/>
  <c r="B28" i="3"/>
  <c r="K27" i="3"/>
  <c r="B27" i="3"/>
  <c r="K26" i="3"/>
  <c r="B26" i="3"/>
  <c r="K25" i="3"/>
  <c r="B25" i="3"/>
  <c r="J24" i="3"/>
  <c r="I24" i="3"/>
  <c r="K24" i="3" s="1"/>
  <c r="H24" i="3"/>
  <c r="G24" i="3"/>
  <c r="F24" i="3"/>
  <c r="E24" i="3"/>
  <c r="E23" i="3" s="1"/>
  <c r="E22" i="3" s="1"/>
  <c r="B24" i="3"/>
  <c r="J23" i="3"/>
  <c r="H23" i="3"/>
  <c r="G23" i="3"/>
  <c r="F23" i="3"/>
  <c r="B23" i="3"/>
  <c r="H22" i="3"/>
  <c r="B22" i="3"/>
  <c r="B21" i="3"/>
  <c r="J20" i="3"/>
  <c r="I20" i="3"/>
  <c r="H20" i="3"/>
  <c r="G20" i="3"/>
  <c r="F20" i="3"/>
  <c r="E20" i="3"/>
  <c r="B20" i="3"/>
  <c r="B19" i="3"/>
  <c r="J18" i="3"/>
  <c r="J17" i="3" s="1"/>
  <c r="I18" i="3"/>
  <c r="I17" i="3" s="1"/>
  <c r="H18" i="3"/>
  <c r="H17" i="3" s="1"/>
  <c r="H10" i="3" s="1"/>
  <c r="H9" i="3" s="1"/>
  <c r="G18" i="3"/>
  <c r="F18" i="3"/>
  <c r="F17" i="3" s="1"/>
  <c r="E18" i="3"/>
  <c r="E17" i="3" s="1"/>
  <c r="B18" i="3"/>
  <c r="G17" i="3"/>
  <c r="B17" i="3"/>
  <c r="K16" i="3"/>
  <c r="B16" i="3"/>
  <c r="J15" i="3"/>
  <c r="I15" i="3"/>
  <c r="K15" i="3" s="1"/>
  <c r="H15" i="3"/>
  <c r="G15" i="3"/>
  <c r="F15" i="3"/>
  <c r="E15" i="3"/>
  <c r="B15" i="3"/>
  <c r="J14" i="3"/>
  <c r="I14" i="3"/>
  <c r="K14" i="3" s="1"/>
  <c r="H14" i="3"/>
  <c r="G14" i="3"/>
  <c r="F14" i="3"/>
  <c r="E14" i="3"/>
  <c r="B14" i="3"/>
  <c r="K13" i="3"/>
  <c r="B13" i="3"/>
  <c r="K12" i="3"/>
  <c r="J12" i="3"/>
  <c r="I12" i="3"/>
  <c r="H12" i="3"/>
  <c r="G12" i="3"/>
  <c r="F12" i="3"/>
  <c r="E12" i="3"/>
  <c r="B12" i="3"/>
  <c r="K11" i="3"/>
  <c r="J11" i="3"/>
  <c r="I11" i="3"/>
  <c r="H11" i="3"/>
  <c r="G11" i="3"/>
  <c r="F11" i="3"/>
  <c r="E11" i="3"/>
  <c r="B11" i="3"/>
  <c r="G10" i="3"/>
  <c r="G9" i="3" s="1"/>
  <c r="B10" i="3"/>
  <c r="B9" i="3"/>
  <c r="H46" i="2"/>
  <c r="J46" i="2" s="1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G35" i="2"/>
  <c r="F35" i="2"/>
  <c r="F34" i="2" s="1"/>
  <c r="E35" i="2"/>
  <c r="E34" i="2" s="1"/>
  <c r="E22" i="2" s="1"/>
  <c r="D35" i="2"/>
  <c r="G34" i="2"/>
  <c r="D34" i="2"/>
  <c r="J33" i="2"/>
  <c r="J32" i="2"/>
  <c r="J30" i="2"/>
  <c r="J29" i="2"/>
  <c r="J28" i="2"/>
  <c r="J27" i="2"/>
  <c r="J26" i="2"/>
  <c r="J25" i="2"/>
  <c r="I24" i="2"/>
  <c r="H24" i="2"/>
  <c r="J24" i="2" s="1"/>
  <c r="G24" i="2"/>
  <c r="G23" i="2" s="1"/>
  <c r="G22" i="2" s="1"/>
  <c r="F24" i="2"/>
  <c r="E24" i="2"/>
  <c r="D24" i="2"/>
  <c r="D23" i="2" s="1"/>
  <c r="D22" i="2" s="1"/>
  <c r="I23" i="2"/>
  <c r="F23" i="2"/>
  <c r="F22" i="2" s="1"/>
  <c r="E23" i="2"/>
  <c r="I20" i="2"/>
  <c r="H20" i="2"/>
  <c r="G20" i="2"/>
  <c r="F20" i="2"/>
  <c r="E20" i="2"/>
  <c r="D20" i="2"/>
  <c r="I18" i="2"/>
  <c r="I17" i="2" s="1"/>
  <c r="H18" i="2"/>
  <c r="G18" i="2"/>
  <c r="F18" i="2"/>
  <c r="F17" i="2" s="1"/>
  <c r="E18" i="2"/>
  <c r="E17" i="2" s="1"/>
  <c r="D18" i="2"/>
  <c r="H17" i="2"/>
  <c r="G17" i="2"/>
  <c r="D17" i="2"/>
  <c r="J16" i="2"/>
  <c r="I15" i="2"/>
  <c r="H15" i="2"/>
  <c r="J15" i="2" s="1"/>
  <c r="G15" i="2"/>
  <c r="G14" i="2" s="1"/>
  <c r="F15" i="2"/>
  <c r="E15" i="2"/>
  <c r="D15" i="2"/>
  <c r="D14" i="2" s="1"/>
  <c r="D10" i="2" s="1"/>
  <c r="I14" i="2"/>
  <c r="F14" i="2"/>
  <c r="E14" i="2"/>
  <c r="J13" i="2"/>
  <c r="J12" i="2"/>
  <c r="I12" i="2"/>
  <c r="H12" i="2"/>
  <c r="G12" i="2"/>
  <c r="G11" i="2" s="1"/>
  <c r="F12" i="2"/>
  <c r="F11" i="2" s="1"/>
  <c r="F10" i="2" s="1"/>
  <c r="F9" i="2" s="1"/>
  <c r="E12" i="2"/>
  <c r="D12" i="2"/>
  <c r="I11" i="2"/>
  <c r="H11" i="2"/>
  <c r="E11" i="2"/>
  <c r="E10" i="2" s="1"/>
  <c r="D11" i="2"/>
  <c r="L8" i="8" l="1"/>
  <c r="P8" i="8" s="1"/>
  <c r="P9" i="8"/>
  <c r="O9" i="7"/>
  <c r="K8" i="7"/>
  <c r="O8" i="7" s="1"/>
  <c r="O10" i="6"/>
  <c r="K9" i="6"/>
  <c r="K22" i="4"/>
  <c r="I9" i="4"/>
  <c r="K9" i="4" s="1"/>
  <c r="K10" i="4"/>
  <c r="G10" i="4"/>
  <c r="G9" i="4" s="1"/>
  <c r="K36" i="4"/>
  <c r="J48" i="4"/>
  <c r="J37" i="4" s="1"/>
  <c r="J36" i="4" s="1"/>
  <c r="J22" i="4" s="1"/>
  <c r="J9" i="4" s="1"/>
  <c r="E10" i="3"/>
  <c r="E9" i="3" s="1"/>
  <c r="F10" i="3"/>
  <c r="F9" i="3" s="1"/>
  <c r="J10" i="3"/>
  <c r="J36" i="3"/>
  <c r="J35" i="3" s="1"/>
  <c r="J22" i="3" s="1"/>
  <c r="I35" i="3"/>
  <c r="K35" i="3" s="1"/>
  <c r="I23" i="3"/>
  <c r="I10" i="3"/>
  <c r="J47" i="3"/>
  <c r="E9" i="2"/>
  <c r="I10" i="2"/>
  <c r="G10" i="2"/>
  <c r="G9" i="2" s="1"/>
  <c r="J11" i="2"/>
  <c r="D9" i="2"/>
  <c r="H14" i="2"/>
  <c r="H23" i="2"/>
  <c r="I46" i="2"/>
  <c r="I35" i="2" s="1"/>
  <c r="I34" i="2" s="1"/>
  <c r="I22" i="2" s="1"/>
  <c r="H35" i="2"/>
  <c r="O9" i="6" l="1"/>
  <c r="K8" i="6"/>
  <c r="O8" i="6" s="1"/>
  <c r="K10" i="3"/>
  <c r="J9" i="3"/>
  <c r="K23" i="3"/>
  <c r="I22" i="3"/>
  <c r="K22" i="3" s="1"/>
  <c r="J23" i="2"/>
  <c r="H10" i="2"/>
  <c r="J14" i="2"/>
  <c r="I9" i="2"/>
  <c r="J35" i="2"/>
  <c r="H34" i="2"/>
  <c r="J34" i="2" s="1"/>
  <c r="I9" i="3" l="1"/>
  <c r="K9" i="3" s="1"/>
  <c r="H9" i="2"/>
  <c r="J9" i="2" s="1"/>
  <c r="J10" i="2"/>
  <c r="H22" i="2"/>
  <c r="J22" i="2" s="1"/>
</calcChain>
</file>

<file path=xl/sharedStrings.xml><?xml version="1.0" encoding="utf-8"?>
<sst xmlns="http://schemas.openxmlformats.org/spreadsheetml/2006/main" count="514" uniqueCount="157">
  <si>
    <t>EMPRESA INDUSTRIAL Y COMERCIAL DEL ESTADO - ADELI</t>
  </si>
  <si>
    <t>DIRECCIÓN ADMINISTRATIVA Y FINANCIERA</t>
  </si>
  <si>
    <t>EJECUCIÓN PRESUPUESTAL DE INGRESOS AL 31 DE JULIO DE 2020</t>
  </si>
  <si>
    <t xml:space="preserve"> RUBRO</t>
  </si>
  <si>
    <t>COD RESUMIDO</t>
  </si>
  <si>
    <t>NOMBRE</t>
  </si>
  <si>
    <t>INICIAL</t>
  </si>
  <si>
    <t>ADICIONES</t>
  </si>
  <si>
    <t>REDUCCIONES</t>
  </si>
  <si>
    <t>PRESUPUESTO DEFINITIVO</t>
  </si>
  <si>
    <t>TOTAL RECAUDO</t>
  </si>
  <si>
    <t xml:space="preserve">SALDO POR EJECUTAR </t>
  </si>
  <si>
    <t>% EJECUCIÓN</t>
  </si>
  <si>
    <t>1</t>
  </si>
  <si>
    <t>INGRESOS TOTALES</t>
  </si>
  <si>
    <t>11</t>
  </si>
  <si>
    <t>INGRESOS CORRIENTES</t>
  </si>
  <si>
    <t>1101</t>
  </si>
  <si>
    <t>INGRESOS DE EXPLOTACION</t>
  </si>
  <si>
    <t>110101</t>
  </si>
  <si>
    <t>VENTA DE BIENES Y SERVICIOS</t>
  </si>
  <si>
    <t>Administracion de  Proyectos</t>
  </si>
  <si>
    <t>1102</t>
  </si>
  <si>
    <t>APORTES Y TRANSFERENCIAS</t>
  </si>
  <si>
    <t>110201</t>
  </si>
  <si>
    <t>APORTES DIRECTOS</t>
  </si>
  <si>
    <t>Transferencias Municipio de Itagüí</t>
  </si>
  <si>
    <t>1103</t>
  </si>
  <si>
    <t>OTROS INGRESOS CORRIENTES</t>
  </si>
  <si>
    <t>110302</t>
  </si>
  <si>
    <t>INGRESOS FINANCIEROS</t>
  </si>
  <si>
    <t>Ingresos financieros propios</t>
  </si>
  <si>
    <t>110303</t>
  </si>
  <si>
    <t>RECONOCIMIENTO INCAPACIDADES</t>
  </si>
  <si>
    <t>Incapacidades Seguridad social</t>
  </si>
  <si>
    <t>12</t>
  </si>
  <si>
    <t>INGRESOS DE CAPITAL</t>
  </si>
  <si>
    <t>1204</t>
  </si>
  <si>
    <t>OTROS RECURSOS DE CAPITAL</t>
  </si>
  <si>
    <t>120401</t>
  </si>
  <si>
    <t>DEL NIVEL MUNICIPAL</t>
  </si>
  <si>
    <t>Conv Interadmon de Asociacion 049 de 2017 Municipio Itagui - ADELI Modernizacion, Ornato y Ahorro Energetico (vigencia futura 001)</t>
  </si>
  <si>
    <t>Convenio 049 proyecto 4, Gestión social y predial Ayurá y compra de predios Induamérica (Adición 6)</t>
  </si>
  <si>
    <t>Convenio Interadministrativo N° SI 330 - 2018 para poner en marcha el proyecto del centro de desarrollo cultural y ambiental el caribe</t>
  </si>
  <si>
    <t>Convenio Interadministrativo N°SI334 - 2018 para poner en marcha el proyecto de reposicion de la infraestructura fisica del centro de salud Santa Maria de la ESE hospital del sur Gabriel Jaramillo Piedrahita</t>
  </si>
  <si>
    <t>Ejecución Convenio Interadministrativo N°SI 349 - 2018  para la construcción y renovación del Complejo Deportivo Oscar López Escobar del Municipio de Itagüí</t>
  </si>
  <si>
    <t>Convenio interadministrativo N° SI-278-2019  proyecto de modernización del espacio público y/o equipamiento en el Municipio</t>
  </si>
  <si>
    <t>Recuperacion intereses hallazgos fiscales</t>
  </si>
  <si>
    <t>Contrato Interadministrativo SI-251-2020 Mantenimiento de la malla vial y mejoramiento de la movilidad peatonal</t>
  </si>
  <si>
    <t>Contrato Interadministrativo SI-251-2020 Mejoramiento de los escenarios recreativos, deportivos y edificios de uso institucional del Municipio de Itagüí</t>
  </si>
  <si>
    <t>1205</t>
  </si>
  <si>
    <t>RECURSOS DEL BALANCE Y CXC</t>
  </si>
  <si>
    <t>120501</t>
  </si>
  <si>
    <t>RECURSOS DEL BALANCE</t>
  </si>
  <si>
    <t>Administracion de Proyectos Vig. Anteriores</t>
  </si>
  <si>
    <t>Transferencias Mun. Itagui Vig. Anteriores</t>
  </si>
  <si>
    <t>Existencia caja y banco Recursos Propios</t>
  </si>
  <si>
    <t>CXC Conv Interadmon de Asociacion 049 de 2017 Municipio Itagui - ADELI Modernizacion, Ornato y Ahorro Energetico</t>
  </si>
  <si>
    <t xml:space="preserve">CXC Convenio Interadministrativo N° SI-330 - 2018 para poner en marcha el proyecto del centro de desarrollo cultural y ambiental el caribe </t>
  </si>
  <si>
    <t>CXC Convenio Interadministrativo N°SI-334 - 2018 para poner en marcha el proyecto de reposicion de la infraestructura fisica del centro de salud Santa Maria de la ESE hospital del sur Gabriel Jaramillo Piedrahita</t>
  </si>
  <si>
    <t>CXC Convenio Interadministrativo SI 349-2018 para la construcción y renovación del complejo deportivo Oscar López Escobar del Municipio de Itagüí</t>
  </si>
  <si>
    <t>CXC Convenio interadministrativo N° SGM 070 - 2019 proyecto de educación y cultura ciudadana, con gestores y vigías pedagógicos del espacio publico en el Municipio de Itagüí</t>
  </si>
  <si>
    <t xml:space="preserve">CXC Convenio Interadministrativo N° SM - 089 -2019 proyecto de modernizacion y actualizacion de la red semaforica del Municipio de Itagüí </t>
  </si>
  <si>
    <t>CXC Convenio Interadministrativo N° SI-240-2019 primera fase de demolición del proyecto INDUAMERICA</t>
  </si>
  <si>
    <t>CXC Convenio interadministrativo N° SI-278-2019  proyecto de modernización del espacio público y/o equipamiento en el Municipio</t>
  </si>
  <si>
    <t>EJECUCIÓN PRESUPUESTAL DE INGRESOS AL 31 DE AGOSTO DE 2020</t>
  </si>
  <si>
    <t>Acta de Ejecución No. 3 Convenio Marco de Cooperación No. 001-2019</t>
  </si>
  <si>
    <t>EJECUCIÓN PRESUPUESTAL DE INGRESOS AL 30 DE SEPTIEMBRE DE 2020</t>
  </si>
  <si>
    <t>Contrato Interadministrativo de Administración delegada de recursos N SGM 317 2020 para la ejecución de las medidas policivas ejercidas por la dirección administrativa, autoridad especial de policía, integridad urbanística del municipio de Itagüí</t>
  </si>
  <si>
    <t>EJECUCIÓN PRESUPUESTAL DE EGRESOS AL 31 DE JULIO DE 2020</t>
  </si>
  <si>
    <t>RUBRO</t>
  </si>
  <si>
    <t>C.RES</t>
  </si>
  <si>
    <t>CREDITOS</t>
  </si>
  <si>
    <t>CONTRA CREDITOS</t>
  </si>
  <si>
    <t>DISPONIBILIDAD</t>
  </si>
  <si>
    <t>COMPROMISOS</t>
  </si>
  <si>
    <t>OBLIGACION</t>
  </si>
  <si>
    <t>PAGOS</t>
  </si>
  <si>
    <t>PRESUPUESTO DISPONIBLE</t>
  </si>
  <si>
    <t>2</t>
  </si>
  <si>
    <t>GASTOS TOTALES</t>
  </si>
  <si>
    <t>21</t>
  </si>
  <si>
    <t>GASTOS DE FUNCIONAMIENTO</t>
  </si>
  <si>
    <t>2101</t>
  </si>
  <si>
    <t>GASOS DE PERSONAL</t>
  </si>
  <si>
    <t>210101</t>
  </si>
  <si>
    <t>SERVICIOS PERSONALES DIRECTOS</t>
  </si>
  <si>
    <t>Sueldos</t>
  </si>
  <si>
    <t>Prima De Navidad</t>
  </si>
  <si>
    <t>Prima De Vacaciones</t>
  </si>
  <si>
    <t>Vacaciones</t>
  </si>
  <si>
    <t>Bonificacion por Recreacion</t>
  </si>
  <si>
    <t>Bonificacion por Servicios Decreto Nacional</t>
  </si>
  <si>
    <t>Prima de Servicios</t>
  </si>
  <si>
    <t>Cesanti;as</t>
  </si>
  <si>
    <t>Intereses a las Cesantias</t>
  </si>
  <si>
    <t>Bienestar Laboral y Capacitaciones</t>
  </si>
  <si>
    <t>Viaticos y Gastos de Viaje</t>
  </si>
  <si>
    <t>210102</t>
  </si>
  <si>
    <t>SERVICIOS PERSONALES INDIRECTOS</t>
  </si>
  <si>
    <t>Fortalecimiento Institucional</t>
  </si>
  <si>
    <t>210103</t>
  </si>
  <si>
    <t>APORTES PREVISION Y SEGURIDAD SOCIAL- SECTOR PRIVADO</t>
  </si>
  <si>
    <t>Aportes para salud</t>
  </si>
  <si>
    <t>Aportes para Pensiones</t>
  </si>
  <si>
    <t>Aportes para Riesgos Profesionales</t>
  </si>
  <si>
    <t>210105</t>
  </si>
  <si>
    <t>CONTRIBUCIONES PARAFISCALES</t>
  </si>
  <si>
    <t>Cajas de Compensación Familiar</t>
  </si>
  <si>
    <t>ICBF</t>
  </si>
  <si>
    <t>Sena</t>
  </si>
  <si>
    <t>2102</t>
  </si>
  <si>
    <t>GASTOS GENERALES</t>
  </si>
  <si>
    <t>210201</t>
  </si>
  <si>
    <t>ADQUISICIÓN DE BIENES</t>
  </si>
  <si>
    <t>Materiales Y Suministros</t>
  </si>
  <si>
    <t>210202</t>
  </si>
  <si>
    <t>ADQUISICIÓN DE SERVICIOS</t>
  </si>
  <si>
    <t>Seguros Y Pólizas</t>
  </si>
  <si>
    <t>Gastos varios e imprevistos</t>
  </si>
  <si>
    <t>Servicios De Comunicación</t>
  </si>
  <si>
    <t>Actualización y Soporte Software Administrativo y Financiero</t>
  </si>
  <si>
    <t>Adquisición muebles y equipos de oficina</t>
  </si>
  <si>
    <t>210203</t>
  </si>
  <si>
    <t>IMPUESTOS Y MULTAS</t>
  </si>
  <si>
    <t>Impuestos municipales</t>
  </si>
  <si>
    <t>Impuestos nacionales</t>
  </si>
  <si>
    <t>210204</t>
  </si>
  <si>
    <t>GASTOS FINANCIEROS</t>
  </si>
  <si>
    <t>Chequeras, libretas</t>
  </si>
  <si>
    <t>Gravamen Movimientos Financieros</t>
  </si>
  <si>
    <t>Comisiones</t>
  </si>
  <si>
    <t>Retención rendimientos Financieros</t>
  </si>
  <si>
    <t>Otros Gastos Financieros</t>
  </si>
  <si>
    <t>210205</t>
  </si>
  <si>
    <t>GASTOS LEGALES</t>
  </si>
  <si>
    <t>Estampillas Municipales</t>
  </si>
  <si>
    <t>25</t>
  </si>
  <si>
    <t>2501</t>
  </si>
  <si>
    <t>250101</t>
  </si>
  <si>
    <t>CONVENIOS INTERADMINISTRATIVOS</t>
  </si>
  <si>
    <t>Ejecucion Conv Interadmon de Asociacion 049 de 2017 Municipio Itagui - ADELI Modernizacion, Ornato y Ahorro Energetico</t>
  </si>
  <si>
    <t>Ejecución Convenio 049 proyecto 4, Gestión social y predial Ayurá y compra de predios Induamérica (Adición 6)</t>
  </si>
  <si>
    <t>Ejecución Convenio Interadministrativo N° SI 330 - 2018 para poner en marcha el proyecto del centro de desarrollo cultural y ambiental el caribe</t>
  </si>
  <si>
    <t>Ejecucion Convenio Interadministrativo N°SI334 - 2018 para poner en marcha el proyecto de reposicion de la infraestructura fisica del centro de salud Santa Maria de la ESE hospital del sur Gabriel Jaramillo Piedrahita</t>
  </si>
  <si>
    <t>Ejecucion Convenio Interadministrativo N°SI 349 - 2018  para la construcción y renovación del Complejo Deportivo Oscar Lopez Escobar del Municipio de Itagüí</t>
  </si>
  <si>
    <t>Ejecucion Convenio interadministrativo N° SI -278-2019  proyecto de modernización del espacio público y/o equipamiento en el Municipio</t>
  </si>
  <si>
    <t>250102</t>
  </si>
  <si>
    <t>CONTRATO INTERADMINISTRATIVOS</t>
  </si>
  <si>
    <t>Ejecución Contrato Interadministrativo SI-251-2020 Mantenimiento de la malla vial y mejoramiento de la movilidad peatonal</t>
  </si>
  <si>
    <t>Ejecución Contrato Interadministrativo SI-251-2020 Mejoramiento de los escenarios recreativos, deportivos y edificios de uso institucional del Municipio de Itagüí</t>
  </si>
  <si>
    <t>EJECUCIÓN PRESUPUESTAL DE EGRESOS AL 31 DE AGOSTO DE 2020</t>
  </si>
  <si>
    <t>Ejecución Acta de Ejecución No. 3 Convenio Marco de Cooperación No. 001-2019</t>
  </si>
  <si>
    <t>25010221141</t>
  </si>
  <si>
    <t>25010222142</t>
  </si>
  <si>
    <t>EJECUCIÓN PRESUPUESTAL DE EGRESOS AL 30 DE SEPTIEMBRE DE 2020</t>
  </si>
  <si>
    <t>Ejecución Contrato Interadministrativo de Administración delegada de recursos N SGM 317 2020 para la ejecución de las medidas policivas ejercidas por la dirección administrativa, autoridad especial de policía, integridad urbanística del municipio de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</si>
</sst>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top"/>
    </xf>
    <xf numFmtId="9" fontId="1" fillId="0" borderId="0" applyFont="0" applyFill="0" applyBorder="0" applyAlignment="0" applyProtection="0">
      <alignment vertical="top"/>
    </xf>
    <xf numFmtId="0" fontId="6" fillId="0" borderId="0">
      <alignment vertical="top"/>
    </xf>
  </cellStyleXfs>
  <cellXfs count="72">
    <xf numFmtId="0" fontId="0" fillId="0" borderId="0" xfId="0"/>
    <xf numFmtId="0" fontId="1" fillId="0" borderId="0" xfId="1">
      <alignment vertical="top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>
      <alignment vertical="top"/>
    </xf>
    <xf numFmtId="164" fontId="3" fillId="2" borderId="0" xfId="1" applyNumberFormat="1" applyFont="1" applyFill="1">
      <alignment vertical="top"/>
    </xf>
    <xf numFmtId="9" fontId="4" fillId="2" borderId="0" xfId="2" applyFont="1" applyFill="1" applyBorder="1" applyAlignment="1">
      <alignment vertical="top"/>
    </xf>
    <xf numFmtId="164" fontId="1" fillId="0" borderId="0" xfId="1" applyNumberFormat="1">
      <alignment vertical="top"/>
    </xf>
    <xf numFmtId="164" fontId="1" fillId="0" borderId="0" xfId="1" applyNumberFormat="1" applyFill="1">
      <alignment vertical="top"/>
    </xf>
    <xf numFmtId="9" fontId="5" fillId="0" borderId="0" xfId="2" applyFont="1" applyFill="1" applyBorder="1" applyAlignment="1">
      <alignment vertical="top"/>
    </xf>
    <xf numFmtId="0" fontId="1" fillId="0" borderId="0" xfId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6" fillId="0" borderId="0" xfId="1" applyFont="1" applyFill="1" applyAlignment="1">
      <alignment horizontal="right" vertical="top"/>
    </xf>
    <xf numFmtId="0" fontId="6" fillId="0" borderId="0" xfId="1" applyFont="1" applyFill="1">
      <alignment vertical="top"/>
    </xf>
    <xf numFmtId="0" fontId="6" fillId="0" borderId="0" xfId="1" applyFont="1" applyFill="1" applyAlignment="1">
      <alignment vertical="top" wrapText="1"/>
    </xf>
    <xf numFmtId="39" fontId="6" fillId="0" borderId="0" xfId="1" applyNumberFormat="1" applyFont="1" applyFill="1" applyAlignment="1">
      <alignment vertical="top"/>
    </xf>
    <xf numFmtId="164" fontId="1" fillId="0" borderId="0" xfId="1" applyNumberFormat="1" applyAlignment="1">
      <alignment vertical="top" wrapText="1"/>
    </xf>
    <xf numFmtId="4" fontId="6" fillId="0" borderId="0" xfId="1" applyNumberFormat="1" applyFont="1" applyFill="1" applyAlignment="1">
      <alignment vertical="top"/>
    </xf>
    <xf numFmtId="39" fontId="1" fillId="0" borderId="0" xfId="1" applyNumberFormat="1" applyFill="1">
      <alignment vertical="top"/>
    </xf>
    <xf numFmtId="4" fontId="1" fillId="0" borderId="0" xfId="1" applyNumberFormat="1">
      <alignment vertical="top"/>
    </xf>
    <xf numFmtId="39" fontId="6" fillId="0" borderId="0" xfId="1" applyNumberFormat="1" applyFont="1" applyFill="1">
      <alignment vertical="top"/>
    </xf>
    <xf numFmtId="0" fontId="1" fillId="0" borderId="0" xfId="1" applyAlignment="1">
      <alignment vertical="center"/>
    </xf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9" fontId="4" fillId="2" borderId="0" xfId="2" applyFont="1" applyFill="1" applyBorder="1" applyAlignment="1">
      <alignment vertical="center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vertical="center"/>
    </xf>
    <xf numFmtId="9" fontId="5" fillId="0" borderId="0" xfId="2" applyFont="1" applyFill="1" applyBorder="1" applyAlignment="1">
      <alignment vertical="center"/>
    </xf>
    <xf numFmtId="0" fontId="6" fillId="0" borderId="0" xfId="1" applyFont="1" applyAlignment="1">
      <alignment vertical="center" wrapText="1"/>
    </xf>
    <xf numFmtId="164" fontId="6" fillId="0" borderId="0" xfId="1" applyNumberFormat="1" applyFont="1" applyAlignment="1">
      <alignment vertical="center" wrapText="1"/>
    </xf>
    <xf numFmtId="0" fontId="1" fillId="0" borderId="0" xfId="1" applyAlignment="1">
      <alignment vertical="center" wrapText="1"/>
    </xf>
    <xf numFmtId="164" fontId="7" fillId="0" borderId="0" xfId="1" applyNumberFormat="1" applyFont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center" wrapText="1"/>
    </xf>
    <xf numFmtId="39" fontId="6" fillId="0" borderId="0" xfId="1" applyNumberFormat="1" applyFont="1" applyFill="1" applyAlignment="1">
      <alignment vertical="center"/>
    </xf>
    <xf numFmtId="4" fontId="6" fillId="0" borderId="0" xfId="1" applyNumberFormat="1" applyFont="1" applyFill="1" applyAlignment="1">
      <alignment vertical="center"/>
    </xf>
    <xf numFmtId="39" fontId="7" fillId="0" borderId="0" xfId="1" applyNumberFormat="1" applyFont="1" applyFill="1" applyAlignment="1">
      <alignment vertical="center"/>
    </xf>
    <xf numFmtId="4" fontId="6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2" borderId="0" xfId="1" applyNumberFormat="1" applyFont="1" applyFill="1" applyAlignment="1">
      <alignment vertical="top" wrapText="1"/>
    </xf>
    <xf numFmtId="0" fontId="6" fillId="0" borderId="0" xfId="1" applyFont="1" applyFill="1" applyAlignment="1">
      <alignment horizontal="right" vertical="center" wrapText="1"/>
    </xf>
    <xf numFmtId="39" fontId="6" fillId="0" borderId="0" xfId="1" applyNumberFormat="1" applyFont="1" applyFill="1" applyAlignment="1">
      <alignment vertical="center" wrapText="1"/>
    </xf>
    <xf numFmtId="4" fontId="6" fillId="0" borderId="0" xfId="1" applyNumberFormat="1" applyFont="1" applyFill="1" applyAlignment="1">
      <alignment vertical="center" wrapText="1"/>
    </xf>
    <xf numFmtId="39" fontId="7" fillId="0" borderId="0" xfId="1" applyNumberFormat="1" applyFont="1" applyFill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9" fontId="4" fillId="2" borderId="0" xfId="3" applyNumberFormat="1" applyFont="1" applyFill="1" applyBorder="1" applyAlignment="1">
      <alignment vertical="top"/>
    </xf>
    <xf numFmtId="9" fontId="5" fillId="0" borderId="0" xfId="3" applyNumberFormat="1" applyFont="1" applyFill="1" applyBorder="1" applyAlignment="1">
      <alignment vertical="top"/>
    </xf>
    <xf numFmtId="0" fontId="3" fillId="2" borderId="0" xfId="1" applyFont="1" applyFill="1" applyAlignment="1">
      <alignment horizontal="left" vertical="top" wrapText="1"/>
    </xf>
    <xf numFmtId="9" fontId="4" fillId="2" borderId="0" xfId="3" applyNumberFormat="1" applyFont="1" applyFill="1" applyBorder="1" applyAlignment="1">
      <alignment vertical="top" wrapText="1"/>
    </xf>
    <xf numFmtId="0" fontId="1" fillId="0" borderId="0" xfId="1" applyAlignment="1">
      <alignment horizontal="right" vertical="top" wrapText="1"/>
    </xf>
    <xf numFmtId="0" fontId="6" fillId="0" borderId="0" xfId="1" applyFont="1" applyAlignment="1">
      <alignment vertical="top" wrapText="1"/>
    </xf>
    <xf numFmtId="164" fontId="1" fillId="0" borderId="0" xfId="1" applyNumberFormat="1" applyFill="1" applyAlignment="1">
      <alignment vertical="top" wrapText="1"/>
    </xf>
    <xf numFmtId="4" fontId="1" fillId="0" borderId="0" xfId="1" applyNumberFormat="1" applyAlignment="1">
      <alignment vertical="top" wrapText="1"/>
    </xf>
    <xf numFmtId="9" fontId="5" fillId="0" borderId="0" xfId="3" applyNumberFormat="1" applyFont="1" applyFill="1" applyBorder="1" applyAlignment="1">
      <alignment vertical="top" wrapText="1"/>
    </xf>
    <xf numFmtId="0" fontId="3" fillId="2" borderId="0" xfId="1" applyFont="1" applyFill="1" applyAlignment="1">
      <alignment vertical="center" wrapText="1"/>
    </xf>
    <xf numFmtId="9" fontId="4" fillId="2" borderId="0" xfId="3" applyNumberFormat="1" applyFont="1" applyFill="1" applyBorder="1" applyAlignment="1">
      <alignment vertical="center"/>
    </xf>
    <xf numFmtId="164" fontId="1" fillId="0" borderId="0" xfId="1" applyNumberFormat="1" applyAlignment="1">
      <alignment vertical="center"/>
    </xf>
    <xf numFmtId="9" fontId="5" fillId="0" borderId="0" xfId="3" applyNumberFormat="1" applyFont="1" applyFill="1" applyBorder="1" applyAlignment="1">
      <alignment vertical="center"/>
    </xf>
    <xf numFmtId="0" fontId="8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left" vertical="center" wrapText="1"/>
    </xf>
    <xf numFmtId="164" fontId="3" fillId="2" borderId="0" xfId="1" applyNumberFormat="1" applyFont="1" applyFill="1" applyAlignment="1">
      <alignment vertical="center" wrapText="1"/>
    </xf>
    <xf numFmtId="9" fontId="4" fillId="2" borderId="0" xfId="3" applyNumberFormat="1" applyFont="1" applyFill="1" applyBorder="1" applyAlignment="1">
      <alignment vertical="center" wrapText="1"/>
    </xf>
    <xf numFmtId="0" fontId="1" fillId="0" borderId="0" xfId="1" applyAlignment="1">
      <alignment horizontal="right" vertical="center" wrapText="1"/>
    </xf>
    <xf numFmtId="164" fontId="1" fillId="0" borderId="0" xfId="1" applyNumberFormat="1" applyAlignment="1">
      <alignment vertical="center" wrapText="1"/>
    </xf>
    <xf numFmtId="164" fontId="1" fillId="0" borderId="0" xfId="1" applyNumberFormat="1" applyFill="1" applyAlignment="1">
      <alignment vertical="center" wrapText="1"/>
    </xf>
    <xf numFmtId="4" fontId="1" fillId="0" borderId="0" xfId="1" applyNumberFormat="1" applyAlignment="1">
      <alignment vertical="center" wrapText="1"/>
    </xf>
    <xf numFmtId="9" fontId="5" fillId="0" borderId="0" xfId="3" applyNumberFormat="1" applyFont="1" applyFill="1" applyBorder="1" applyAlignment="1">
      <alignment vertical="center" wrapText="1"/>
    </xf>
    <xf numFmtId="0" fontId="3" fillId="2" borderId="0" xfId="1" applyFont="1" applyFill="1" applyAlignment="1">
      <alignment horizontal="left" vertical="top"/>
    </xf>
  </cellXfs>
  <cellStyles count="4">
    <cellStyle name="Normal" xfId="0" builtinId="0"/>
    <cellStyle name="Normal 2" xfId="1"/>
    <cellStyle name="Normal 2 2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152400</xdr:rowOff>
    </xdr:from>
    <xdr:to>
      <xdr:col>2</xdr:col>
      <xdr:colOff>2038350</xdr:colOff>
      <xdr:row>5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52400"/>
          <a:ext cx="24669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152400</xdr:rowOff>
    </xdr:from>
    <xdr:to>
      <xdr:col>3</xdr:col>
      <xdr:colOff>2038351</xdr:colOff>
      <xdr:row>5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52400"/>
          <a:ext cx="24669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3</xdr:col>
      <xdr:colOff>1976437</xdr:colOff>
      <xdr:row>5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33350"/>
          <a:ext cx="2457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2</xdr:col>
      <xdr:colOff>2085975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14300"/>
          <a:ext cx="25050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2</xdr:col>
      <xdr:colOff>2247900</xdr:colOff>
      <xdr:row>5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14300"/>
          <a:ext cx="24955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104775</xdr:rowOff>
    </xdr:from>
    <xdr:to>
      <xdr:col>3</xdr:col>
      <xdr:colOff>2095500</xdr:colOff>
      <xdr:row>6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04775"/>
          <a:ext cx="24669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J46"/>
  <sheetViews>
    <sheetView showGridLines="0" showOutlineSymbols="0" zoomScale="80" zoomScaleNormal="80" workbookViewId="0">
      <selection activeCell="F16" sqref="F16"/>
    </sheetView>
  </sheetViews>
  <sheetFormatPr baseColWidth="10" defaultColWidth="6.85546875" defaultRowHeight="12.75" x14ac:dyDescent="0.25"/>
  <cols>
    <col min="1" max="1" width="13.7109375" style="1" customWidth="1"/>
    <col min="2" max="2" width="6.85546875" style="1" customWidth="1"/>
    <col min="3" max="3" width="66.85546875" style="1" customWidth="1"/>
    <col min="4" max="10" width="18.42578125" style="1" customWidth="1"/>
    <col min="11" max="256" width="6.85546875" style="1"/>
    <col min="257" max="257" width="13.7109375" style="1" customWidth="1"/>
    <col min="258" max="258" width="6.85546875" style="1" customWidth="1"/>
    <col min="259" max="259" width="66.85546875" style="1" customWidth="1"/>
    <col min="260" max="266" width="18.42578125" style="1" customWidth="1"/>
    <col min="267" max="512" width="6.85546875" style="1"/>
    <col min="513" max="513" width="13.7109375" style="1" customWidth="1"/>
    <col min="514" max="514" width="6.85546875" style="1" customWidth="1"/>
    <col min="515" max="515" width="66.85546875" style="1" customWidth="1"/>
    <col min="516" max="522" width="18.42578125" style="1" customWidth="1"/>
    <col min="523" max="768" width="6.85546875" style="1"/>
    <col min="769" max="769" width="13.7109375" style="1" customWidth="1"/>
    <col min="770" max="770" width="6.85546875" style="1" customWidth="1"/>
    <col min="771" max="771" width="66.85546875" style="1" customWidth="1"/>
    <col min="772" max="778" width="18.42578125" style="1" customWidth="1"/>
    <col min="779" max="1024" width="6.85546875" style="1"/>
    <col min="1025" max="1025" width="13.7109375" style="1" customWidth="1"/>
    <col min="1026" max="1026" width="6.85546875" style="1" customWidth="1"/>
    <col min="1027" max="1027" width="66.85546875" style="1" customWidth="1"/>
    <col min="1028" max="1034" width="18.42578125" style="1" customWidth="1"/>
    <col min="1035" max="1280" width="6.85546875" style="1"/>
    <col min="1281" max="1281" width="13.7109375" style="1" customWidth="1"/>
    <col min="1282" max="1282" width="6.85546875" style="1" customWidth="1"/>
    <col min="1283" max="1283" width="66.85546875" style="1" customWidth="1"/>
    <col min="1284" max="1290" width="18.42578125" style="1" customWidth="1"/>
    <col min="1291" max="1536" width="6.85546875" style="1"/>
    <col min="1537" max="1537" width="13.7109375" style="1" customWidth="1"/>
    <col min="1538" max="1538" width="6.85546875" style="1" customWidth="1"/>
    <col min="1539" max="1539" width="66.85546875" style="1" customWidth="1"/>
    <col min="1540" max="1546" width="18.42578125" style="1" customWidth="1"/>
    <col min="1547" max="1792" width="6.85546875" style="1"/>
    <col min="1793" max="1793" width="13.7109375" style="1" customWidth="1"/>
    <col min="1794" max="1794" width="6.85546875" style="1" customWidth="1"/>
    <col min="1795" max="1795" width="66.85546875" style="1" customWidth="1"/>
    <col min="1796" max="1802" width="18.42578125" style="1" customWidth="1"/>
    <col min="1803" max="2048" width="6.85546875" style="1"/>
    <col min="2049" max="2049" width="13.7109375" style="1" customWidth="1"/>
    <col min="2050" max="2050" width="6.85546875" style="1" customWidth="1"/>
    <col min="2051" max="2051" width="66.85546875" style="1" customWidth="1"/>
    <col min="2052" max="2058" width="18.42578125" style="1" customWidth="1"/>
    <col min="2059" max="2304" width="6.85546875" style="1"/>
    <col min="2305" max="2305" width="13.7109375" style="1" customWidth="1"/>
    <col min="2306" max="2306" width="6.85546875" style="1" customWidth="1"/>
    <col min="2307" max="2307" width="66.85546875" style="1" customWidth="1"/>
    <col min="2308" max="2314" width="18.42578125" style="1" customWidth="1"/>
    <col min="2315" max="2560" width="6.85546875" style="1"/>
    <col min="2561" max="2561" width="13.7109375" style="1" customWidth="1"/>
    <col min="2562" max="2562" width="6.85546875" style="1" customWidth="1"/>
    <col min="2563" max="2563" width="66.85546875" style="1" customWidth="1"/>
    <col min="2564" max="2570" width="18.42578125" style="1" customWidth="1"/>
    <col min="2571" max="2816" width="6.85546875" style="1"/>
    <col min="2817" max="2817" width="13.7109375" style="1" customWidth="1"/>
    <col min="2818" max="2818" width="6.85546875" style="1" customWidth="1"/>
    <col min="2819" max="2819" width="66.85546875" style="1" customWidth="1"/>
    <col min="2820" max="2826" width="18.42578125" style="1" customWidth="1"/>
    <col min="2827" max="3072" width="6.85546875" style="1"/>
    <col min="3073" max="3073" width="13.7109375" style="1" customWidth="1"/>
    <col min="3074" max="3074" width="6.85546875" style="1" customWidth="1"/>
    <col min="3075" max="3075" width="66.85546875" style="1" customWidth="1"/>
    <col min="3076" max="3082" width="18.42578125" style="1" customWidth="1"/>
    <col min="3083" max="3328" width="6.85546875" style="1"/>
    <col min="3329" max="3329" width="13.7109375" style="1" customWidth="1"/>
    <col min="3330" max="3330" width="6.85546875" style="1" customWidth="1"/>
    <col min="3331" max="3331" width="66.85546875" style="1" customWidth="1"/>
    <col min="3332" max="3338" width="18.42578125" style="1" customWidth="1"/>
    <col min="3339" max="3584" width="6.85546875" style="1"/>
    <col min="3585" max="3585" width="13.7109375" style="1" customWidth="1"/>
    <col min="3586" max="3586" width="6.85546875" style="1" customWidth="1"/>
    <col min="3587" max="3587" width="66.85546875" style="1" customWidth="1"/>
    <col min="3588" max="3594" width="18.42578125" style="1" customWidth="1"/>
    <col min="3595" max="3840" width="6.85546875" style="1"/>
    <col min="3841" max="3841" width="13.7109375" style="1" customWidth="1"/>
    <col min="3842" max="3842" width="6.85546875" style="1" customWidth="1"/>
    <col min="3843" max="3843" width="66.85546875" style="1" customWidth="1"/>
    <col min="3844" max="3850" width="18.42578125" style="1" customWidth="1"/>
    <col min="3851" max="4096" width="6.85546875" style="1"/>
    <col min="4097" max="4097" width="13.7109375" style="1" customWidth="1"/>
    <col min="4098" max="4098" width="6.85546875" style="1" customWidth="1"/>
    <col min="4099" max="4099" width="66.85546875" style="1" customWidth="1"/>
    <col min="4100" max="4106" width="18.42578125" style="1" customWidth="1"/>
    <col min="4107" max="4352" width="6.85546875" style="1"/>
    <col min="4353" max="4353" width="13.7109375" style="1" customWidth="1"/>
    <col min="4354" max="4354" width="6.85546875" style="1" customWidth="1"/>
    <col min="4355" max="4355" width="66.85546875" style="1" customWidth="1"/>
    <col min="4356" max="4362" width="18.42578125" style="1" customWidth="1"/>
    <col min="4363" max="4608" width="6.85546875" style="1"/>
    <col min="4609" max="4609" width="13.7109375" style="1" customWidth="1"/>
    <col min="4610" max="4610" width="6.85546875" style="1" customWidth="1"/>
    <col min="4611" max="4611" width="66.85546875" style="1" customWidth="1"/>
    <col min="4612" max="4618" width="18.42578125" style="1" customWidth="1"/>
    <col min="4619" max="4864" width="6.85546875" style="1"/>
    <col min="4865" max="4865" width="13.7109375" style="1" customWidth="1"/>
    <col min="4866" max="4866" width="6.85546875" style="1" customWidth="1"/>
    <col min="4867" max="4867" width="66.85546875" style="1" customWidth="1"/>
    <col min="4868" max="4874" width="18.42578125" style="1" customWidth="1"/>
    <col min="4875" max="5120" width="6.85546875" style="1"/>
    <col min="5121" max="5121" width="13.7109375" style="1" customWidth="1"/>
    <col min="5122" max="5122" width="6.85546875" style="1" customWidth="1"/>
    <col min="5123" max="5123" width="66.85546875" style="1" customWidth="1"/>
    <col min="5124" max="5130" width="18.42578125" style="1" customWidth="1"/>
    <col min="5131" max="5376" width="6.85546875" style="1"/>
    <col min="5377" max="5377" width="13.7109375" style="1" customWidth="1"/>
    <col min="5378" max="5378" width="6.85546875" style="1" customWidth="1"/>
    <col min="5379" max="5379" width="66.85546875" style="1" customWidth="1"/>
    <col min="5380" max="5386" width="18.42578125" style="1" customWidth="1"/>
    <col min="5387" max="5632" width="6.85546875" style="1"/>
    <col min="5633" max="5633" width="13.7109375" style="1" customWidth="1"/>
    <col min="5634" max="5634" width="6.85546875" style="1" customWidth="1"/>
    <col min="5635" max="5635" width="66.85546875" style="1" customWidth="1"/>
    <col min="5636" max="5642" width="18.42578125" style="1" customWidth="1"/>
    <col min="5643" max="5888" width="6.85546875" style="1"/>
    <col min="5889" max="5889" width="13.7109375" style="1" customWidth="1"/>
    <col min="5890" max="5890" width="6.85546875" style="1" customWidth="1"/>
    <col min="5891" max="5891" width="66.85546875" style="1" customWidth="1"/>
    <col min="5892" max="5898" width="18.42578125" style="1" customWidth="1"/>
    <col min="5899" max="6144" width="6.85546875" style="1"/>
    <col min="6145" max="6145" width="13.7109375" style="1" customWidth="1"/>
    <col min="6146" max="6146" width="6.85546875" style="1" customWidth="1"/>
    <col min="6147" max="6147" width="66.85546875" style="1" customWidth="1"/>
    <col min="6148" max="6154" width="18.42578125" style="1" customWidth="1"/>
    <col min="6155" max="6400" width="6.85546875" style="1"/>
    <col min="6401" max="6401" width="13.7109375" style="1" customWidth="1"/>
    <col min="6402" max="6402" width="6.85546875" style="1" customWidth="1"/>
    <col min="6403" max="6403" width="66.85546875" style="1" customWidth="1"/>
    <col min="6404" max="6410" width="18.42578125" style="1" customWidth="1"/>
    <col min="6411" max="6656" width="6.85546875" style="1"/>
    <col min="6657" max="6657" width="13.7109375" style="1" customWidth="1"/>
    <col min="6658" max="6658" width="6.85546875" style="1" customWidth="1"/>
    <col min="6659" max="6659" width="66.85546875" style="1" customWidth="1"/>
    <col min="6660" max="6666" width="18.42578125" style="1" customWidth="1"/>
    <col min="6667" max="6912" width="6.85546875" style="1"/>
    <col min="6913" max="6913" width="13.7109375" style="1" customWidth="1"/>
    <col min="6914" max="6914" width="6.85546875" style="1" customWidth="1"/>
    <col min="6915" max="6915" width="66.85546875" style="1" customWidth="1"/>
    <col min="6916" max="6922" width="18.42578125" style="1" customWidth="1"/>
    <col min="6923" max="7168" width="6.85546875" style="1"/>
    <col min="7169" max="7169" width="13.7109375" style="1" customWidth="1"/>
    <col min="7170" max="7170" width="6.85546875" style="1" customWidth="1"/>
    <col min="7171" max="7171" width="66.85546875" style="1" customWidth="1"/>
    <col min="7172" max="7178" width="18.42578125" style="1" customWidth="1"/>
    <col min="7179" max="7424" width="6.85546875" style="1"/>
    <col min="7425" max="7425" width="13.7109375" style="1" customWidth="1"/>
    <col min="7426" max="7426" width="6.85546875" style="1" customWidth="1"/>
    <col min="7427" max="7427" width="66.85546875" style="1" customWidth="1"/>
    <col min="7428" max="7434" width="18.42578125" style="1" customWidth="1"/>
    <col min="7435" max="7680" width="6.85546875" style="1"/>
    <col min="7681" max="7681" width="13.7109375" style="1" customWidth="1"/>
    <col min="7682" max="7682" width="6.85546875" style="1" customWidth="1"/>
    <col min="7683" max="7683" width="66.85546875" style="1" customWidth="1"/>
    <col min="7684" max="7690" width="18.42578125" style="1" customWidth="1"/>
    <col min="7691" max="7936" width="6.85546875" style="1"/>
    <col min="7937" max="7937" width="13.7109375" style="1" customWidth="1"/>
    <col min="7938" max="7938" width="6.85546875" style="1" customWidth="1"/>
    <col min="7939" max="7939" width="66.85546875" style="1" customWidth="1"/>
    <col min="7940" max="7946" width="18.42578125" style="1" customWidth="1"/>
    <col min="7947" max="8192" width="6.85546875" style="1"/>
    <col min="8193" max="8193" width="13.7109375" style="1" customWidth="1"/>
    <col min="8194" max="8194" width="6.85546875" style="1" customWidth="1"/>
    <col min="8195" max="8195" width="66.85546875" style="1" customWidth="1"/>
    <col min="8196" max="8202" width="18.42578125" style="1" customWidth="1"/>
    <col min="8203" max="8448" width="6.85546875" style="1"/>
    <col min="8449" max="8449" width="13.7109375" style="1" customWidth="1"/>
    <col min="8450" max="8450" width="6.85546875" style="1" customWidth="1"/>
    <col min="8451" max="8451" width="66.85546875" style="1" customWidth="1"/>
    <col min="8452" max="8458" width="18.42578125" style="1" customWidth="1"/>
    <col min="8459" max="8704" width="6.85546875" style="1"/>
    <col min="8705" max="8705" width="13.7109375" style="1" customWidth="1"/>
    <col min="8706" max="8706" width="6.85546875" style="1" customWidth="1"/>
    <col min="8707" max="8707" width="66.85546875" style="1" customWidth="1"/>
    <col min="8708" max="8714" width="18.42578125" style="1" customWidth="1"/>
    <col min="8715" max="8960" width="6.85546875" style="1"/>
    <col min="8961" max="8961" width="13.7109375" style="1" customWidth="1"/>
    <col min="8962" max="8962" width="6.85546875" style="1" customWidth="1"/>
    <col min="8963" max="8963" width="66.85546875" style="1" customWidth="1"/>
    <col min="8964" max="8970" width="18.42578125" style="1" customWidth="1"/>
    <col min="8971" max="9216" width="6.85546875" style="1"/>
    <col min="9217" max="9217" width="13.7109375" style="1" customWidth="1"/>
    <col min="9218" max="9218" width="6.85546875" style="1" customWidth="1"/>
    <col min="9219" max="9219" width="66.85546875" style="1" customWidth="1"/>
    <col min="9220" max="9226" width="18.42578125" style="1" customWidth="1"/>
    <col min="9227" max="9472" width="6.85546875" style="1"/>
    <col min="9473" max="9473" width="13.7109375" style="1" customWidth="1"/>
    <col min="9474" max="9474" width="6.85546875" style="1" customWidth="1"/>
    <col min="9475" max="9475" width="66.85546875" style="1" customWidth="1"/>
    <col min="9476" max="9482" width="18.42578125" style="1" customWidth="1"/>
    <col min="9483" max="9728" width="6.85546875" style="1"/>
    <col min="9729" max="9729" width="13.7109375" style="1" customWidth="1"/>
    <col min="9730" max="9730" width="6.85546875" style="1" customWidth="1"/>
    <col min="9731" max="9731" width="66.85546875" style="1" customWidth="1"/>
    <col min="9732" max="9738" width="18.42578125" style="1" customWidth="1"/>
    <col min="9739" max="9984" width="6.85546875" style="1"/>
    <col min="9985" max="9985" width="13.7109375" style="1" customWidth="1"/>
    <col min="9986" max="9986" width="6.85546875" style="1" customWidth="1"/>
    <col min="9987" max="9987" width="66.85546875" style="1" customWidth="1"/>
    <col min="9988" max="9994" width="18.42578125" style="1" customWidth="1"/>
    <col min="9995" max="10240" width="6.85546875" style="1"/>
    <col min="10241" max="10241" width="13.7109375" style="1" customWidth="1"/>
    <col min="10242" max="10242" width="6.85546875" style="1" customWidth="1"/>
    <col min="10243" max="10243" width="66.85546875" style="1" customWidth="1"/>
    <col min="10244" max="10250" width="18.42578125" style="1" customWidth="1"/>
    <col min="10251" max="10496" width="6.85546875" style="1"/>
    <col min="10497" max="10497" width="13.7109375" style="1" customWidth="1"/>
    <col min="10498" max="10498" width="6.85546875" style="1" customWidth="1"/>
    <col min="10499" max="10499" width="66.85546875" style="1" customWidth="1"/>
    <col min="10500" max="10506" width="18.42578125" style="1" customWidth="1"/>
    <col min="10507" max="10752" width="6.85546875" style="1"/>
    <col min="10753" max="10753" width="13.7109375" style="1" customWidth="1"/>
    <col min="10754" max="10754" width="6.85546875" style="1" customWidth="1"/>
    <col min="10755" max="10755" width="66.85546875" style="1" customWidth="1"/>
    <col min="10756" max="10762" width="18.42578125" style="1" customWidth="1"/>
    <col min="10763" max="11008" width="6.85546875" style="1"/>
    <col min="11009" max="11009" width="13.7109375" style="1" customWidth="1"/>
    <col min="11010" max="11010" width="6.85546875" style="1" customWidth="1"/>
    <col min="11011" max="11011" width="66.85546875" style="1" customWidth="1"/>
    <col min="11012" max="11018" width="18.42578125" style="1" customWidth="1"/>
    <col min="11019" max="11264" width="6.85546875" style="1"/>
    <col min="11265" max="11265" width="13.7109375" style="1" customWidth="1"/>
    <col min="11266" max="11266" width="6.85546875" style="1" customWidth="1"/>
    <col min="11267" max="11267" width="66.85546875" style="1" customWidth="1"/>
    <col min="11268" max="11274" width="18.42578125" style="1" customWidth="1"/>
    <col min="11275" max="11520" width="6.85546875" style="1"/>
    <col min="11521" max="11521" width="13.7109375" style="1" customWidth="1"/>
    <col min="11522" max="11522" width="6.85546875" style="1" customWidth="1"/>
    <col min="11523" max="11523" width="66.85546875" style="1" customWidth="1"/>
    <col min="11524" max="11530" width="18.42578125" style="1" customWidth="1"/>
    <col min="11531" max="11776" width="6.85546875" style="1"/>
    <col min="11777" max="11777" width="13.7109375" style="1" customWidth="1"/>
    <col min="11778" max="11778" width="6.85546875" style="1" customWidth="1"/>
    <col min="11779" max="11779" width="66.85546875" style="1" customWidth="1"/>
    <col min="11780" max="11786" width="18.42578125" style="1" customWidth="1"/>
    <col min="11787" max="12032" width="6.85546875" style="1"/>
    <col min="12033" max="12033" width="13.7109375" style="1" customWidth="1"/>
    <col min="12034" max="12034" width="6.85546875" style="1" customWidth="1"/>
    <col min="12035" max="12035" width="66.85546875" style="1" customWidth="1"/>
    <col min="12036" max="12042" width="18.42578125" style="1" customWidth="1"/>
    <col min="12043" max="12288" width="6.85546875" style="1"/>
    <col min="12289" max="12289" width="13.7109375" style="1" customWidth="1"/>
    <col min="12290" max="12290" width="6.85546875" style="1" customWidth="1"/>
    <col min="12291" max="12291" width="66.85546875" style="1" customWidth="1"/>
    <col min="12292" max="12298" width="18.42578125" style="1" customWidth="1"/>
    <col min="12299" max="12544" width="6.85546875" style="1"/>
    <col min="12545" max="12545" width="13.7109375" style="1" customWidth="1"/>
    <col min="12546" max="12546" width="6.85546875" style="1" customWidth="1"/>
    <col min="12547" max="12547" width="66.85546875" style="1" customWidth="1"/>
    <col min="12548" max="12554" width="18.42578125" style="1" customWidth="1"/>
    <col min="12555" max="12800" width="6.85546875" style="1"/>
    <col min="12801" max="12801" width="13.7109375" style="1" customWidth="1"/>
    <col min="12802" max="12802" width="6.85546875" style="1" customWidth="1"/>
    <col min="12803" max="12803" width="66.85546875" style="1" customWidth="1"/>
    <col min="12804" max="12810" width="18.42578125" style="1" customWidth="1"/>
    <col min="12811" max="13056" width="6.85546875" style="1"/>
    <col min="13057" max="13057" width="13.7109375" style="1" customWidth="1"/>
    <col min="13058" max="13058" width="6.85546875" style="1" customWidth="1"/>
    <col min="13059" max="13059" width="66.85546875" style="1" customWidth="1"/>
    <col min="13060" max="13066" width="18.42578125" style="1" customWidth="1"/>
    <col min="13067" max="13312" width="6.85546875" style="1"/>
    <col min="13313" max="13313" width="13.7109375" style="1" customWidth="1"/>
    <col min="13314" max="13314" width="6.85546875" style="1" customWidth="1"/>
    <col min="13315" max="13315" width="66.85546875" style="1" customWidth="1"/>
    <col min="13316" max="13322" width="18.42578125" style="1" customWidth="1"/>
    <col min="13323" max="13568" width="6.85546875" style="1"/>
    <col min="13569" max="13569" width="13.7109375" style="1" customWidth="1"/>
    <col min="13570" max="13570" width="6.85546875" style="1" customWidth="1"/>
    <col min="13571" max="13571" width="66.85546875" style="1" customWidth="1"/>
    <col min="13572" max="13578" width="18.42578125" style="1" customWidth="1"/>
    <col min="13579" max="13824" width="6.85546875" style="1"/>
    <col min="13825" max="13825" width="13.7109375" style="1" customWidth="1"/>
    <col min="13826" max="13826" width="6.85546875" style="1" customWidth="1"/>
    <col min="13827" max="13827" width="66.85546875" style="1" customWidth="1"/>
    <col min="13828" max="13834" width="18.42578125" style="1" customWidth="1"/>
    <col min="13835" max="14080" width="6.85546875" style="1"/>
    <col min="14081" max="14081" width="13.7109375" style="1" customWidth="1"/>
    <col min="14082" max="14082" width="6.85546875" style="1" customWidth="1"/>
    <col min="14083" max="14083" width="66.85546875" style="1" customWidth="1"/>
    <col min="14084" max="14090" width="18.42578125" style="1" customWidth="1"/>
    <col min="14091" max="14336" width="6.85546875" style="1"/>
    <col min="14337" max="14337" width="13.7109375" style="1" customWidth="1"/>
    <col min="14338" max="14338" width="6.85546875" style="1" customWidth="1"/>
    <col min="14339" max="14339" width="66.85546875" style="1" customWidth="1"/>
    <col min="14340" max="14346" width="18.42578125" style="1" customWidth="1"/>
    <col min="14347" max="14592" width="6.85546875" style="1"/>
    <col min="14593" max="14593" width="13.7109375" style="1" customWidth="1"/>
    <col min="14594" max="14594" width="6.85546875" style="1" customWidth="1"/>
    <col min="14595" max="14595" width="66.85546875" style="1" customWidth="1"/>
    <col min="14596" max="14602" width="18.42578125" style="1" customWidth="1"/>
    <col min="14603" max="14848" width="6.85546875" style="1"/>
    <col min="14849" max="14849" width="13.7109375" style="1" customWidth="1"/>
    <col min="14850" max="14850" width="6.85546875" style="1" customWidth="1"/>
    <col min="14851" max="14851" width="66.85546875" style="1" customWidth="1"/>
    <col min="14852" max="14858" width="18.42578125" style="1" customWidth="1"/>
    <col min="14859" max="15104" width="6.85546875" style="1"/>
    <col min="15105" max="15105" width="13.7109375" style="1" customWidth="1"/>
    <col min="15106" max="15106" width="6.85546875" style="1" customWidth="1"/>
    <col min="15107" max="15107" width="66.85546875" style="1" customWidth="1"/>
    <col min="15108" max="15114" width="18.42578125" style="1" customWidth="1"/>
    <col min="15115" max="15360" width="6.85546875" style="1"/>
    <col min="15361" max="15361" width="13.7109375" style="1" customWidth="1"/>
    <col min="15362" max="15362" width="6.85546875" style="1" customWidth="1"/>
    <col min="15363" max="15363" width="66.85546875" style="1" customWidth="1"/>
    <col min="15364" max="15370" width="18.42578125" style="1" customWidth="1"/>
    <col min="15371" max="15616" width="6.85546875" style="1"/>
    <col min="15617" max="15617" width="13.7109375" style="1" customWidth="1"/>
    <col min="15618" max="15618" width="6.85546875" style="1" customWidth="1"/>
    <col min="15619" max="15619" width="66.85546875" style="1" customWidth="1"/>
    <col min="15620" max="15626" width="18.42578125" style="1" customWidth="1"/>
    <col min="15627" max="15872" width="6.85546875" style="1"/>
    <col min="15873" max="15873" width="13.7109375" style="1" customWidth="1"/>
    <col min="15874" max="15874" width="6.85546875" style="1" customWidth="1"/>
    <col min="15875" max="15875" width="66.85546875" style="1" customWidth="1"/>
    <col min="15876" max="15882" width="18.42578125" style="1" customWidth="1"/>
    <col min="15883" max="16128" width="6.85546875" style="1"/>
    <col min="16129" max="16129" width="13.7109375" style="1" customWidth="1"/>
    <col min="16130" max="16130" width="6.85546875" style="1" customWidth="1"/>
    <col min="16131" max="16131" width="66.85546875" style="1" customWidth="1"/>
    <col min="16132" max="16138" width="18.42578125" style="1" customWidth="1"/>
    <col min="16139" max="16384" width="6.85546875" style="1"/>
  </cols>
  <sheetData>
    <row r="3" spans="1:10" ht="15.75" x14ac:dyDescent="0.25">
      <c r="C3" s="46" t="s">
        <v>0</v>
      </c>
      <c r="D3" s="46"/>
      <c r="E3" s="46"/>
      <c r="F3" s="46"/>
      <c r="G3" s="46"/>
      <c r="H3" s="46"/>
      <c r="I3" s="46"/>
      <c r="J3" s="46"/>
    </row>
    <row r="4" spans="1:10" ht="15.75" x14ac:dyDescent="0.25">
      <c r="C4" s="46" t="s">
        <v>1</v>
      </c>
      <c r="D4" s="46"/>
      <c r="E4" s="46"/>
      <c r="F4" s="46"/>
      <c r="G4" s="46"/>
      <c r="H4" s="46"/>
      <c r="I4" s="46"/>
      <c r="J4" s="46"/>
    </row>
    <row r="5" spans="1:10" ht="15.75" x14ac:dyDescent="0.25">
      <c r="C5" s="46" t="s">
        <v>2</v>
      </c>
      <c r="D5" s="46"/>
      <c r="E5" s="46"/>
      <c r="F5" s="46"/>
      <c r="G5" s="46"/>
      <c r="H5" s="46"/>
      <c r="I5" s="46"/>
      <c r="J5" s="46"/>
    </row>
    <row r="8" spans="1:10" ht="38.25" x14ac:dyDescent="0.2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</row>
    <row r="9" spans="1:10" x14ac:dyDescent="0.25">
      <c r="A9" s="3" t="s">
        <v>13</v>
      </c>
      <c r="B9" s="3"/>
      <c r="C9" s="3" t="s">
        <v>14</v>
      </c>
      <c r="D9" s="4">
        <f t="shared" ref="D9:I9" si="0">+D10+D22</f>
        <v>7830279632</v>
      </c>
      <c r="E9" s="4">
        <f t="shared" si="0"/>
        <v>41199893637.949997</v>
      </c>
      <c r="F9" s="4">
        <f t="shared" si="0"/>
        <v>20</v>
      </c>
      <c r="G9" s="4">
        <f t="shared" si="0"/>
        <v>49030173249.949997</v>
      </c>
      <c r="H9" s="4">
        <f t="shared" si="0"/>
        <v>26974568847.580002</v>
      </c>
      <c r="I9" s="4">
        <f t="shared" si="0"/>
        <v>22760391483.609997</v>
      </c>
      <c r="J9" s="5">
        <f>+H9/G9</f>
        <v>0.55016262557480378</v>
      </c>
    </row>
    <row r="10" spans="1:10" x14ac:dyDescent="0.25">
      <c r="A10" s="3" t="s">
        <v>15</v>
      </c>
      <c r="B10" s="3"/>
      <c r="C10" s="3" t="s">
        <v>16</v>
      </c>
      <c r="D10" s="4">
        <f t="shared" ref="D10:I10" si="1">+D11+D14+D17</f>
        <v>1728300000</v>
      </c>
      <c r="E10" s="4">
        <f t="shared" si="1"/>
        <v>0</v>
      </c>
      <c r="F10" s="4">
        <f t="shared" si="1"/>
        <v>0</v>
      </c>
      <c r="G10" s="4">
        <f t="shared" si="1"/>
        <v>1728300000</v>
      </c>
      <c r="H10" s="4">
        <f t="shared" si="1"/>
        <v>168996432.31999999</v>
      </c>
      <c r="I10" s="4">
        <f t="shared" si="1"/>
        <v>1568396696.6600001</v>
      </c>
      <c r="J10" s="5">
        <f t="shared" ref="J10:J15" si="2">+H10/G10</f>
        <v>9.7781885274547245E-2</v>
      </c>
    </row>
    <row r="11" spans="1:10" x14ac:dyDescent="0.25">
      <c r="A11" s="3" t="s">
        <v>17</v>
      </c>
      <c r="B11" s="3"/>
      <c r="C11" s="3" t="s">
        <v>18</v>
      </c>
      <c r="D11" s="4">
        <f>+D12</f>
        <v>1328300000</v>
      </c>
      <c r="E11" s="4">
        <f t="shared" ref="E11:I12" si="3">+E12</f>
        <v>0</v>
      </c>
      <c r="F11" s="4">
        <f t="shared" si="3"/>
        <v>0</v>
      </c>
      <c r="G11" s="4">
        <f t="shared" si="3"/>
        <v>1328300000</v>
      </c>
      <c r="H11" s="4">
        <f t="shared" si="3"/>
        <v>93236637.340000004</v>
      </c>
      <c r="I11" s="4">
        <f t="shared" si="3"/>
        <v>1235063362.6600001</v>
      </c>
      <c r="J11" s="5">
        <f t="shared" si="2"/>
        <v>7.0192454520816086E-2</v>
      </c>
    </row>
    <row r="12" spans="1:10" x14ac:dyDescent="0.25">
      <c r="A12" s="3" t="s">
        <v>19</v>
      </c>
      <c r="B12" s="3"/>
      <c r="C12" s="3" t="s">
        <v>20</v>
      </c>
      <c r="D12" s="4">
        <f>+D13</f>
        <v>1328300000</v>
      </c>
      <c r="E12" s="4">
        <f t="shared" si="3"/>
        <v>0</v>
      </c>
      <c r="F12" s="4">
        <f t="shared" si="3"/>
        <v>0</v>
      </c>
      <c r="G12" s="4">
        <f t="shared" si="3"/>
        <v>1328300000</v>
      </c>
      <c r="H12" s="4">
        <f t="shared" si="3"/>
        <v>93236637.340000004</v>
      </c>
      <c r="I12" s="4">
        <f t="shared" si="3"/>
        <v>1235063362.6600001</v>
      </c>
      <c r="J12" s="5">
        <f t="shared" si="2"/>
        <v>7.0192454520816086E-2</v>
      </c>
    </row>
    <row r="13" spans="1:10" x14ac:dyDescent="0.25">
      <c r="A13" s="1">
        <v>11010101</v>
      </c>
      <c r="B13" s="1">
        <v>102</v>
      </c>
      <c r="C13" s="1" t="s">
        <v>21</v>
      </c>
      <c r="D13" s="6">
        <v>1328300000</v>
      </c>
      <c r="E13" s="6">
        <v>0</v>
      </c>
      <c r="F13" s="6">
        <v>0</v>
      </c>
      <c r="G13" s="6">
        <v>1328300000</v>
      </c>
      <c r="H13" s="7">
        <v>93236637.340000004</v>
      </c>
      <c r="I13" s="6">
        <v>1235063362.6600001</v>
      </c>
      <c r="J13" s="8">
        <f t="shared" si="2"/>
        <v>7.0192454520816086E-2</v>
      </c>
    </row>
    <row r="14" spans="1:10" x14ac:dyDescent="0.25">
      <c r="A14" s="3" t="s">
        <v>22</v>
      </c>
      <c r="B14" s="3"/>
      <c r="C14" s="3" t="s">
        <v>23</v>
      </c>
      <c r="D14" s="4">
        <f>+D15</f>
        <v>400000000</v>
      </c>
      <c r="E14" s="4">
        <f t="shared" ref="E14:I15" si="4">+E15</f>
        <v>0</v>
      </c>
      <c r="F14" s="4">
        <f t="shared" si="4"/>
        <v>0</v>
      </c>
      <c r="G14" s="4">
        <f t="shared" si="4"/>
        <v>400000000</v>
      </c>
      <c r="H14" s="4">
        <f t="shared" si="4"/>
        <v>66666666</v>
      </c>
      <c r="I14" s="4">
        <f t="shared" si="4"/>
        <v>333333334</v>
      </c>
      <c r="J14" s="5">
        <f t="shared" si="2"/>
        <v>0.16666666499999999</v>
      </c>
    </row>
    <row r="15" spans="1:10" x14ac:dyDescent="0.25">
      <c r="A15" s="3" t="s">
        <v>24</v>
      </c>
      <c r="B15" s="3"/>
      <c r="C15" s="3" t="s">
        <v>25</v>
      </c>
      <c r="D15" s="4">
        <f>+D16</f>
        <v>400000000</v>
      </c>
      <c r="E15" s="4">
        <f t="shared" si="4"/>
        <v>0</v>
      </c>
      <c r="F15" s="4">
        <f t="shared" si="4"/>
        <v>0</v>
      </c>
      <c r="G15" s="4">
        <f t="shared" si="4"/>
        <v>400000000</v>
      </c>
      <c r="H15" s="4">
        <f t="shared" si="4"/>
        <v>66666666</v>
      </c>
      <c r="I15" s="4">
        <f t="shared" si="4"/>
        <v>333333334</v>
      </c>
      <c r="J15" s="5">
        <f t="shared" si="2"/>
        <v>0.16666666499999999</v>
      </c>
    </row>
    <row r="16" spans="1:10" x14ac:dyDescent="0.25">
      <c r="A16" s="1">
        <v>11020100</v>
      </c>
      <c r="B16" s="1">
        <v>101</v>
      </c>
      <c r="C16" s="1" t="s">
        <v>26</v>
      </c>
      <c r="D16" s="6">
        <v>400000000</v>
      </c>
      <c r="E16" s="6">
        <v>0</v>
      </c>
      <c r="F16" s="6">
        <v>0</v>
      </c>
      <c r="G16" s="6">
        <v>400000000</v>
      </c>
      <c r="H16" s="7">
        <v>66666666</v>
      </c>
      <c r="I16" s="6">
        <v>333333334</v>
      </c>
      <c r="J16" s="8">
        <f>+H16/G16</f>
        <v>0.16666666499999999</v>
      </c>
    </row>
    <row r="17" spans="1:10" x14ac:dyDescent="0.25">
      <c r="A17" s="3" t="s">
        <v>27</v>
      </c>
      <c r="B17" s="3"/>
      <c r="C17" s="3" t="s">
        <v>28</v>
      </c>
      <c r="D17" s="4">
        <f t="shared" ref="D17:I17" si="5">+D18+D20</f>
        <v>0</v>
      </c>
      <c r="E17" s="4">
        <f t="shared" si="5"/>
        <v>0</v>
      </c>
      <c r="F17" s="4">
        <f t="shared" si="5"/>
        <v>0</v>
      </c>
      <c r="G17" s="4">
        <f t="shared" si="5"/>
        <v>0</v>
      </c>
      <c r="H17" s="4">
        <f t="shared" si="5"/>
        <v>9093128.9800000004</v>
      </c>
      <c r="I17" s="4">
        <f t="shared" si="5"/>
        <v>0</v>
      </c>
      <c r="J17" s="5">
        <v>0</v>
      </c>
    </row>
    <row r="18" spans="1:10" x14ac:dyDescent="0.25">
      <c r="A18" s="3" t="s">
        <v>29</v>
      </c>
      <c r="B18" s="3"/>
      <c r="C18" s="3" t="s">
        <v>30</v>
      </c>
      <c r="D18" s="4">
        <f t="shared" ref="D18:I18" si="6">+D19</f>
        <v>0</v>
      </c>
      <c r="E18" s="4">
        <f t="shared" si="6"/>
        <v>0</v>
      </c>
      <c r="F18" s="4">
        <f t="shared" si="6"/>
        <v>0</v>
      </c>
      <c r="G18" s="4">
        <f t="shared" si="6"/>
        <v>0</v>
      </c>
      <c r="H18" s="4">
        <f t="shared" si="6"/>
        <v>2996492.98</v>
      </c>
      <c r="I18" s="4">
        <f t="shared" si="6"/>
        <v>0</v>
      </c>
      <c r="J18" s="5">
        <v>0</v>
      </c>
    </row>
    <row r="19" spans="1:10" x14ac:dyDescent="0.25">
      <c r="A19" s="1">
        <v>11030200</v>
      </c>
      <c r="B19" s="1">
        <v>102</v>
      </c>
      <c r="C19" s="1" t="s">
        <v>31</v>
      </c>
      <c r="D19" s="6">
        <v>0</v>
      </c>
      <c r="E19" s="6">
        <v>0</v>
      </c>
      <c r="F19" s="6">
        <v>0</v>
      </c>
      <c r="G19" s="6">
        <v>0</v>
      </c>
      <c r="H19" s="7">
        <v>2996492.98</v>
      </c>
      <c r="I19" s="6">
        <v>0</v>
      </c>
      <c r="J19" s="8">
        <v>0</v>
      </c>
    </row>
    <row r="20" spans="1:10" x14ac:dyDescent="0.25">
      <c r="A20" s="3" t="s">
        <v>32</v>
      </c>
      <c r="B20" s="3"/>
      <c r="C20" s="3" t="s">
        <v>33</v>
      </c>
      <c r="D20" s="4">
        <f t="shared" ref="D20:I20" si="7">+D21</f>
        <v>0</v>
      </c>
      <c r="E20" s="4">
        <f t="shared" si="7"/>
        <v>0</v>
      </c>
      <c r="F20" s="4">
        <f t="shared" si="7"/>
        <v>0</v>
      </c>
      <c r="G20" s="4">
        <f t="shared" si="7"/>
        <v>0</v>
      </c>
      <c r="H20" s="4">
        <f t="shared" si="7"/>
        <v>6096636</v>
      </c>
      <c r="I20" s="4">
        <f t="shared" si="7"/>
        <v>0</v>
      </c>
      <c r="J20" s="5">
        <v>0</v>
      </c>
    </row>
    <row r="21" spans="1:10" x14ac:dyDescent="0.25">
      <c r="A21" s="1">
        <v>11030300</v>
      </c>
      <c r="B21" s="1">
        <v>102</v>
      </c>
      <c r="C21" s="1" t="s">
        <v>34</v>
      </c>
      <c r="D21" s="6">
        <v>0</v>
      </c>
      <c r="E21" s="6">
        <v>0</v>
      </c>
      <c r="F21" s="6">
        <v>0</v>
      </c>
      <c r="G21" s="6">
        <v>0</v>
      </c>
      <c r="H21" s="7">
        <v>6096636</v>
      </c>
      <c r="I21" s="6">
        <v>0</v>
      </c>
      <c r="J21" s="8">
        <v>0</v>
      </c>
    </row>
    <row r="22" spans="1:10" x14ac:dyDescent="0.25">
      <c r="A22" s="3" t="s">
        <v>35</v>
      </c>
      <c r="B22" s="3"/>
      <c r="C22" s="3" t="s">
        <v>36</v>
      </c>
      <c r="D22" s="4">
        <f t="shared" ref="D22:I22" si="8">+D23+D34</f>
        <v>6101979632</v>
      </c>
      <c r="E22" s="4">
        <f t="shared" si="8"/>
        <v>41199893637.949997</v>
      </c>
      <c r="F22" s="4">
        <f t="shared" si="8"/>
        <v>20</v>
      </c>
      <c r="G22" s="4">
        <f t="shared" si="8"/>
        <v>47301873249.949997</v>
      </c>
      <c r="H22" s="4">
        <f t="shared" si="8"/>
        <v>26805572415.260002</v>
      </c>
      <c r="I22" s="4">
        <f t="shared" si="8"/>
        <v>21191994786.949997</v>
      </c>
      <c r="J22" s="5">
        <f>+H22/G22</f>
        <v>0.56669156152897893</v>
      </c>
    </row>
    <row r="23" spans="1:10" x14ac:dyDescent="0.25">
      <c r="A23" s="3" t="s">
        <v>37</v>
      </c>
      <c r="B23" s="3"/>
      <c r="C23" s="3" t="s">
        <v>38</v>
      </c>
      <c r="D23" s="4">
        <f t="shared" ref="D23:I23" si="9">+D24</f>
        <v>6101979632</v>
      </c>
      <c r="E23" s="4">
        <f t="shared" si="9"/>
        <v>23191160760.369999</v>
      </c>
      <c r="F23" s="4">
        <f t="shared" si="9"/>
        <v>20</v>
      </c>
      <c r="G23" s="4">
        <f t="shared" si="9"/>
        <v>29293140372.369999</v>
      </c>
      <c r="H23" s="4">
        <f t="shared" si="9"/>
        <v>11606950604</v>
      </c>
      <c r="I23" s="4">
        <f t="shared" si="9"/>
        <v>17687620768.369999</v>
      </c>
      <c r="J23" s="5">
        <f>+H23/G23</f>
        <v>0.39623442404788928</v>
      </c>
    </row>
    <row r="24" spans="1:10" x14ac:dyDescent="0.25">
      <c r="A24" s="3" t="s">
        <v>39</v>
      </c>
      <c r="B24" s="3"/>
      <c r="C24" s="3" t="s">
        <v>40</v>
      </c>
      <c r="D24" s="4">
        <f t="shared" ref="D24:I24" si="10">SUM(D25:D33)</f>
        <v>6101979632</v>
      </c>
      <c r="E24" s="4">
        <f t="shared" si="10"/>
        <v>23191160760.369999</v>
      </c>
      <c r="F24" s="4">
        <f t="shared" si="10"/>
        <v>20</v>
      </c>
      <c r="G24" s="4">
        <f t="shared" si="10"/>
        <v>29293140372.369999</v>
      </c>
      <c r="H24" s="4">
        <f t="shared" si="10"/>
        <v>11606950604</v>
      </c>
      <c r="I24" s="4">
        <f t="shared" si="10"/>
        <v>17687620768.369999</v>
      </c>
      <c r="J24" s="5">
        <f>+H24/G24</f>
        <v>0.39623442404788928</v>
      </c>
    </row>
    <row r="25" spans="1:10" ht="25.5" x14ac:dyDescent="0.25">
      <c r="A25" s="1">
        <v>12040100</v>
      </c>
      <c r="B25" s="1">
        <v>115</v>
      </c>
      <c r="C25" s="9" t="s">
        <v>41</v>
      </c>
      <c r="D25" s="6">
        <v>6101979632</v>
      </c>
      <c r="E25" s="6">
        <v>653740025.37</v>
      </c>
      <c r="F25" s="6">
        <v>0</v>
      </c>
      <c r="G25" s="6">
        <v>6755719657.3699999</v>
      </c>
      <c r="H25" s="7">
        <v>2989970019</v>
      </c>
      <c r="I25" s="6">
        <v>3765749638.3699999</v>
      </c>
      <c r="J25" s="8">
        <f t="shared" ref="J25:J35" si="11">+H25/G25</f>
        <v>0.44258349526658641</v>
      </c>
    </row>
    <row r="26" spans="1:10" ht="25.5" x14ac:dyDescent="0.25">
      <c r="A26" s="1">
        <v>12040124</v>
      </c>
      <c r="B26" s="1">
        <v>126</v>
      </c>
      <c r="C26" s="9" t="s">
        <v>42</v>
      </c>
      <c r="D26" s="6">
        <v>0</v>
      </c>
      <c r="E26" s="6">
        <v>249846939</v>
      </c>
      <c r="F26" s="6">
        <v>0</v>
      </c>
      <c r="G26" s="6">
        <v>249846939</v>
      </c>
      <c r="H26" s="7">
        <v>120000000</v>
      </c>
      <c r="I26" s="6">
        <v>129846939</v>
      </c>
      <c r="J26" s="8">
        <f t="shared" si="11"/>
        <v>0.48029405715472862</v>
      </c>
    </row>
    <row r="27" spans="1:10" ht="25.5" x14ac:dyDescent="0.25">
      <c r="A27" s="1">
        <v>12040127</v>
      </c>
      <c r="B27" s="1">
        <v>128</v>
      </c>
      <c r="C27" s="9" t="s">
        <v>43</v>
      </c>
      <c r="D27" s="6">
        <v>0</v>
      </c>
      <c r="E27" s="6">
        <v>885054569</v>
      </c>
      <c r="F27" s="6">
        <v>0</v>
      </c>
      <c r="G27" s="6">
        <v>885054569</v>
      </c>
      <c r="H27" s="7">
        <v>10881858</v>
      </c>
      <c r="I27" s="6">
        <v>874172711</v>
      </c>
      <c r="J27" s="8">
        <f t="shared" si="11"/>
        <v>1.2295126629644007E-2</v>
      </c>
    </row>
    <row r="28" spans="1:10" ht="38.25" x14ac:dyDescent="0.25">
      <c r="A28" s="1">
        <v>12040128</v>
      </c>
      <c r="B28" s="1">
        <v>129</v>
      </c>
      <c r="C28" s="9" t="s">
        <v>44</v>
      </c>
      <c r="D28" s="6">
        <v>0</v>
      </c>
      <c r="E28" s="6">
        <v>86968673</v>
      </c>
      <c r="F28" s="6">
        <v>0</v>
      </c>
      <c r="G28" s="6">
        <v>86968673</v>
      </c>
      <c r="H28" s="7">
        <v>86968672</v>
      </c>
      <c r="I28" s="6">
        <v>1</v>
      </c>
      <c r="J28" s="8">
        <f t="shared" si="11"/>
        <v>0.99999998850160676</v>
      </c>
    </row>
    <row r="29" spans="1:10" ht="38.25" x14ac:dyDescent="0.25">
      <c r="A29" s="1">
        <v>12040129</v>
      </c>
      <c r="B29" s="1">
        <v>130</v>
      </c>
      <c r="C29" s="9" t="s">
        <v>45</v>
      </c>
      <c r="D29" s="6">
        <v>0</v>
      </c>
      <c r="E29" s="6">
        <v>12796385197</v>
      </c>
      <c r="F29" s="6">
        <v>0</v>
      </c>
      <c r="G29" s="6">
        <v>12796385197</v>
      </c>
      <c r="H29" s="7">
        <v>8323626060</v>
      </c>
      <c r="I29" s="6">
        <v>4472759137</v>
      </c>
      <c r="J29" s="8">
        <f t="shared" si="11"/>
        <v>0.65046698203109743</v>
      </c>
    </row>
    <row r="30" spans="1:10" ht="25.5" x14ac:dyDescent="0.25">
      <c r="A30" s="1">
        <v>12040133</v>
      </c>
      <c r="B30" s="1">
        <v>134</v>
      </c>
      <c r="C30" s="9" t="s">
        <v>46</v>
      </c>
      <c r="D30" s="6">
        <v>0</v>
      </c>
      <c r="E30" s="6">
        <v>173098250</v>
      </c>
      <c r="F30" s="6">
        <v>0</v>
      </c>
      <c r="G30" s="6">
        <v>173098250</v>
      </c>
      <c r="H30" s="7">
        <v>74072995</v>
      </c>
      <c r="I30" s="6">
        <v>99025255</v>
      </c>
      <c r="J30" s="8">
        <f t="shared" si="11"/>
        <v>0.42792457462741534</v>
      </c>
    </row>
    <row r="31" spans="1:10" x14ac:dyDescent="0.25">
      <c r="A31" s="1">
        <v>12040136</v>
      </c>
      <c r="B31" s="1">
        <v>105</v>
      </c>
      <c r="C31" s="9" t="s">
        <v>47</v>
      </c>
      <c r="D31" s="6">
        <v>0</v>
      </c>
      <c r="E31" s="6">
        <v>0</v>
      </c>
      <c r="F31" s="6">
        <v>0</v>
      </c>
      <c r="G31" s="6">
        <v>0</v>
      </c>
      <c r="H31" s="7">
        <v>1431000</v>
      </c>
      <c r="I31" s="6">
        <v>0</v>
      </c>
      <c r="J31" s="8">
        <v>0</v>
      </c>
    </row>
    <row r="32" spans="1:10" ht="25.5" x14ac:dyDescent="0.25">
      <c r="A32" s="1">
        <v>12040137</v>
      </c>
      <c r="B32" s="1">
        <v>143</v>
      </c>
      <c r="C32" s="9" t="s">
        <v>48</v>
      </c>
      <c r="D32" s="6">
        <v>0</v>
      </c>
      <c r="E32" s="6">
        <v>5701189627</v>
      </c>
      <c r="F32" s="6">
        <v>0</v>
      </c>
      <c r="G32" s="6">
        <v>5701189627</v>
      </c>
      <c r="H32" s="6">
        <v>0</v>
      </c>
      <c r="I32" s="6">
        <v>5701189627</v>
      </c>
      <c r="J32" s="8">
        <f>+H32/G32</f>
        <v>0</v>
      </c>
    </row>
    <row r="33" spans="1:10" ht="25.5" x14ac:dyDescent="0.25">
      <c r="A33" s="1">
        <v>12040138</v>
      </c>
      <c r="B33" s="1">
        <v>144</v>
      </c>
      <c r="C33" s="9" t="s">
        <v>49</v>
      </c>
      <c r="D33" s="6">
        <v>0</v>
      </c>
      <c r="E33" s="6">
        <v>2644877480</v>
      </c>
      <c r="F33" s="6">
        <v>20</v>
      </c>
      <c r="G33" s="6">
        <v>2644877460</v>
      </c>
      <c r="H33" s="6">
        <v>0</v>
      </c>
      <c r="I33" s="6">
        <v>2644877460</v>
      </c>
      <c r="J33" s="8">
        <f t="shared" si="11"/>
        <v>0</v>
      </c>
    </row>
    <row r="34" spans="1:10" x14ac:dyDescent="0.25">
      <c r="A34" s="3" t="s">
        <v>50</v>
      </c>
      <c r="B34" s="3"/>
      <c r="C34" s="10" t="s">
        <v>51</v>
      </c>
      <c r="D34" s="4">
        <f>+D35</f>
        <v>0</v>
      </c>
      <c r="E34" s="4">
        <f t="shared" ref="E34:I34" si="12">+E35</f>
        <v>18008732877.580002</v>
      </c>
      <c r="F34" s="4">
        <f t="shared" si="12"/>
        <v>0</v>
      </c>
      <c r="G34" s="4">
        <f t="shared" si="12"/>
        <v>18008732877.580002</v>
      </c>
      <c r="H34" s="4">
        <f t="shared" si="12"/>
        <v>15198621811.26</v>
      </c>
      <c r="I34" s="4">
        <f t="shared" si="12"/>
        <v>3504374018.5799999</v>
      </c>
      <c r="J34" s="5">
        <f t="shared" si="11"/>
        <v>0.84395842364798168</v>
      </c>
    </row>
    <row r="35" spans="1:10" x14ac:dyDescent="0.25">
      <c r="A35" s="3" t="s">
        <v>52</v>
      </c>
      <c r="B35" s="3"/>
      <c r="C35" s="10" t="s">
        <v>53</v>
      </c>
      <c r="D35" s="4">
        <f>SUM(D36:D46)</f>
        <v>0</v>
      </c>
      <c r="E35" s="4">
        <f t="shared" ref="E35:I35" si="13">SUM(E36:E46)</f>
        <v>18008732877.580002</v>
      </c>
      <c r="F35" s="4">
        <f t="shared" si="13"/>
        <v>0</v>
      </c>
      <c r="G35" s="4">
        <f t="shared" si="13"/>
        <v>18008732877.580002</v>
      </c>
      <c r="H35" s="4">
        <f t="shared" si="13"/>
        <v>15198621811.26</v>
      </c>
      <c r="I35" s="4">
        <f t="shared" si="13"/>
        <v>3504374018.5799999</v>
      </c>
      <c r="J35" s="5">
        <f t="shared" si="11"/>
        <v>0.84395842364798168</v>
      </c>
    </row>
    <row r="36" spans="1:10" x14ac:dyDescent="0.25">
      <c r="A36" s="1">
        <v>12050100</v>
      </c>
      <c r="B36" s="1">
        <v>101</v>
      </c>
      <c r="C36" s="9" t="s">
        <v>54</v>
      </c>
      <c r="D36" s="6">
        <v>0</v>
      </c>
      <c r="E36" s="6">
        <v>0</v>
      </c>
      <c r="F36" s="6">
        <v>0</v>
      </c>
      <c r="G36" s="6">
        <v>0</v>
      </c>
      <c r="H36" s="7">
        <v>560929620.25999999</v>
      </c>
      <c r="I36" s="6">
        <v>0</v>
      </c>
      <c r="J36" s="8">
        <v>0</v>
      </c>
    </row>
    <row r="37" spans="1:10" x14ac:dyDescent="0.25">
      <c r="A37" s="1">
        <v>12050101</v>
      </c>
      <c r="B37" s="1">
        <v>101</v>
      </c>
      <c r="C37" s="9" t="s">
        <v>55</v>
      </c>
      <c r="D37" s="6">
        <v>0</v>
      </c>
      <c r="E37" s="6">
        <v>0</v>
      </c>
      <c r="F37" s="6">
        <v>0</v>
      </c>
      <c r="G37" s="6">
        <v>0</v>
      </c>
      <c r="H37" s="7">
        <v>133333332</v>
      </c>
      <c r="I37" s="6">
        <v>0</v>
      </c>
      <c r="J37" s="8">
        <v>0</v>
      </c>
    </row>
    <row r="38" spans="1:10" x14ac:dyDescent="0.25">
      <c r="A38" s="1">
        <v>12050113</v>
      </c>
      <c r="B38" s="1">
        <v>101</v>
      </c>
      <c r="C38" s="9" t="s">
        <v>56</v>
      </c>
      <c r="D38" s="6">
        <v>0</v>
      </c>
      <c r="E38" s="6">
        <v>591059947.58000004</v>
      </c>
      <c r="F38" s="6">
        <v>0</v>
      </c>
      <c r="G38" s="6">
        <v>591059947.58000004</v>
      </c>
      <c r="H38" s="7">
        <v>0</v>
      </c>
      <c r="I38" s="6">
        <v>591059947.58000004</v>
      </c>
      <c r="J38" s="8">
        <f>+H38/G38</f>
        <v>0</v>
      </c>
    </row>
    <row r="39" spans="1:10" ht="25.5" x14ac:dyDescent="0.25">
      <c r="A39" s="11">
        <v>12050112</v>
      </c>
      <c r="B39" s="12">
        <v>118</v>
      </c>
      <c r="C39" s="13" t="s">
        <v>57</v>
      </c>
      <c r="D39" s="14">
        <v>0</v>
      </c>
      <c r="E39" s="14">
        <v>1372915184</v>
      </c>
      <c r="F39" s="15">
        <v>0</v>
      </c>
      <c r="G39" s="16">
        <v>1372915184</v>
      </c>
      <c r="H39" s="17">
        <v>1372915184</v>
      </c>
      <c r="I39" s="18">
        <f t="shared" ref="I39:I45" si="14">+G39-H39</f>
        <v>0</v>
      </c>
      <c r="J39" s="8">
        <f>+H39/G39</f>
        <v>1</v>
      </c>
    </row>
    <row r="40" spans="1:10" ht="25.5" x14ac:dyDescent="0.25">
      <c r="A40" s="11">
        <v>12050112</v>
      </c>
      <c r="B40" s="12">
        <v>128</v>
      </c>
      <c r="C40" s="13" t="s">
        <v>58</v>
      </c>
      <c r="D40" s="14">
        <v>0</v>
      </c>
      <c r="E40" s="14">
        <v>6822380115</v>
      </c>
      <c r="F40" s="15">
        <v>0</v>
      </c>
      <c r="G40" s="16">
        <v>6822380115</v>
      </c>
      <c r="H40" s="17">
        <v>4552592036</v>
      </c>
      <c r="I40" s="18">
        <f>+G40-H40</f>
        <v>2269788079</v>
      </c>
      <c r="J40" s="8">
        <f t="shared" ref="J40:J46" si="15">+H40/G40</f>
        <v>0.66730260689967436</v>
      </c>
    </row>
    <row r="41" spans="1:10" ht="38.25" x14ac:dyDescent="0.25">
      <c r="A41" s="11">
        <v>12050112</v>
      </c>
      <c r="B41" s="12">
        <v>129</v>
      </c>
      <c r="C41" s="13" t="s">
        <v>59</v>
      </c>
      <c r="D41" s="14">
        <v>0</v>
      </c>
      <c r="E41" s="14">
        <v>1298215800</v>
      </c>
      <c r="F41" s="15">
        <v>0</v>
      </c>
      <c r="G41" s="16">
        <v>1298215800</v>
      </c>
      <c r="H41" s="17">
        <v>1298215800</v>
      </c>
      <c r="I41" s="18">
        <f t="shared" si="14"/>
        <v>0</v>
      </c>
      <c r="J41" s="8">
        <f t="shared" si="15"/>
        <v>1</v>
      </c>
    </row>
    <row r="42" spans="1:10" ht="38.25" x14ac:dyDescent="0.25">
      <c r="A42" s="11">
        <v>12050112</v>
      </c>
      <c r="B42" s="12">
        <v>130</v>
      </c>
      <c r="C42" s="13" t="s">
        <v>60</v>
      </c>
      <c r="D42" s="19">
        <v>0</v>
      </c>
      <c r="E42" s="19">
        <v>5409519443</v>
      </c>
      <c r="F42" s="15">
        <v>0</v>
      </c>
      <c r="G42" s="16">
        <v>5409519443</v>
      </c>
      <c r="H42" s="17">
        <v>5409519443</v>
      </c>
      <c r="I42" s="18">
        <f t="shared" si="14"/>
        <v>0</v>
      </c>
      <c r="J42" s="8">
        <f t="shared" si="15"/>
        <v>1</v>
      </c>
    </row>
    <row r="43" spans="1:10" ht="38.25" x14ac:dyDescent="0.25">
      <c r="A43" s="11">
        <v>12050112</v>
      </c>
      <c r="B43" s="12">
        <v>131</v>
      </c>
      <c r="C43" s="13" t="s">
        <v>61</v>
      </c>
      <c r="D43" s="14">
        <v>0</v>
      </c>
      <c r="E43" s="14">
        <v>60327453</v>
      </c>
      <c r="F43" s="15">
        <v>0</v>
      </c>
      <c r="G43" s="16">
        <v>60327453</v>
      </c>
      <c r="H43" s="17">
        <v>12834452</v>
      </c>
      <c r="I43" s="18">
        <f t="shared" si="14"/>
        <v>47493001</v>
      </c>
      <c r="J43" s="8">
        <f t="shared" si="15"/>
        <v>0.21274645889658228</v>
      </c>
    </row>
    <row r="44" spans="1:10" ht="25.5" x14ac:dyDescent="0.25">
      <c r="A44" s="11">
        <v>12050112</v>
      </c>
      <c r="B44" s="12">
        <v>132</v>
      </c>
      <c r="C44" s="13" t="s">
        <v>62</v>
      </c>
      <c r="D44" s="14">
        <v>0</v>
      </c>
      <c r="E44" s="14">
        <v>312344745</v>
      </c>
      <c r="F44" s="15">
        <v>0</v>
      </c>
      <c r="G44" s="16">
        <v>312344745</v>
      </c>
      <c r="H44" s="17">
        <v>312344745</v>
      </c>
      <c r="I44" s="18">
        <f t="shared" si="14"/>
        <v>0</v>
      </c>
      <c r="J44" s="8">
        <f t="shared" si="15"/>
        <v>1</v>
      </c>
    </row>
    <row r="45" spans="1:10" ht="25.5" x14ac:dyDescent="0.25">
      <c r="A45" s="11">
        <v>12050112</v>
      </c>
      <c r="B45" s="12">
        <v>133</v>
      </c>
      <c r="C45" s="13" t="s">
        <v>63</v>
      </c>
      <c r="D45" s="14">
        <v>0</v>
      </c>
      <c r="E45" s="14">
        <v>437454400</v>
      </c>
      <c r="F45" s="15">
        <v>0</v>
      </c>
      <c r="G45" s="16">
        <v>437454400</v>
      </c>
      <c r="H45" s="17">
        <v>403681600</v>
      </c>
      <c r="I45" s="18">
        <f t="shared" si="14"/>
        <v>33772800</v>
      </c>
      <c r="J45" s="8">
        <f t="shared" si="15"/>
        <v>0.92279698181113279</v>
      </c>
    </row>
    <row r="46" spans="1:10" ht="25.5" x14ac:dyDescent="0.25">
      <c r="A46" s="11">
        <v>12050112</v>
      </c>
      <c r="B46" s="12">
        <v>134</v>
      </c>
      <c r="C46" s="13" t="s">
        <v>64</v>
      </c>
      <c r="D46" s="14">
        <v>0</v>
      </c>
      <c r="E46" s="14">
        <v>1704515790</v>
      </c>
      <c r="F46" s="15">
        <v>0</v>
      </c>
      <c r="G46" s="16">
        <v>1704515790</v>
      </c>
      <c r="H46" s="17">
        <f>854327211+287928388</f>
        <v>1142255599</v>
      </c>
      <c r="I46" s="18">
        <f>+G46-H46</f>
        <v>562260191</v>
      </c>
      <c r="J46" s="8">
        <f t="shared" si="15"/>
        <v>0.67013494723918043</v>
      </c>
    </row>
  </sheetData>
  <autoFilter ref="A8:J46"/>
  <mergeCells count="3">
    <mergeCell ref="C3:J3"/>
    <mergeCell ref="C4:J4"/>
    <mergeCell ref="C5:J5"/>
  </mergeCells>
  <pageMargins left="0.25" right="0.25" top="0.75" bottom="0.75" header="0.3" footer="0.3"/>
  <pageSetup scale="63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3:K47"/>
  <sheetViews>
    <sheetView showGridLines="0" showOutlineSymbols="0" zoomScale="80" zoomScaleNormal="80" workbookViewId="0">
      <pane ySplit="8" topLeftCell="A9" activePane="bottomLeft" state="frozen"/>
      <selection activeCell="D8" sqref="D8"/>
      <selection pane="bottomLeft" activeCell="D26" sqref="D26"/>
    </sheetView>
  </sheetViews>
  <sheetFormatPr baseColWidth="10" defaultColWidth="6.85546875" defaultRowHeight="12.75" x14ac:dyDescent="0.25"/>
  <cols>
    <col min="1" max="1" width="13.140625" style="20" customWidth="1"/>
    <col min="2" max="2" width="6.7109375" style="20" hidden="1" customWidth="1"/>
    <col min="3" max="3" width="6.85546875" style="20" customWidth="1"/>
    <col min="4" max="4" width="63.85546875" style="38" customWidth="1"/>
    <col min="5" max="8" width="18" style="20" customWidth="1"/>
    <col min="9" max="9" width="18.140625" style="20" customWidth="1"/>
    <col min="10" max="10" width="18.7109375" style="20" customWidth="1"/>
    <col min="11" max="11" width="15.42578125" style="20" customWidth="1"/>
    <col min="12" max="256" width="6.85546875" style="20"/>
    <col min="257" max="257" width="13.140625" style="20" customWidth="1"/>
    <col min="258" max="258" width="6.7109375" style="20" customWidth="1"/>
    <col min="259" max="259" width="6.85546875" style="20" customWidth="1"/>
    <col min="260" max="260" width="63.85546875" style="20" customWidth="1"/>
    <col min="261" max="264" width="18" style="20" customWidth="1"/>
    <col min="265" max="265" width="18.140625" style="20" customWidth="1"/>
    <col min="266" max="266" width="18.7109375" style="20" customWidth="1"/>
    <col min="267" max="267" width="15.42578125" style="20" customWidth="1"/>
    <col min="268" max="512" width="6.85546875" style="20"/>
    <col min="513" max="513" width="13.140625" style="20" customWidth="1"/>
    <col min="514" max="514" width="6.7109375" style="20" customWidth="1"/>
    <col min="515" max="515" width="6.85546875" style="20" customWidth="1"/>
    <col min="516" max="516" width="63.85546875" style="20" customWidth="1"/>
    <col min="517" max="520" width="18" style="20" customWidth="1"/>
    <col min="521" max="521" width="18.140625" style="20" customWidth="1"/>
    <col min="522" max="522" width="18.7109375" style="20" customWidth="1"/>
    <col min="523" max="523" width="15.42578125" style="20" customWidth="1"/>
    <col min="524" max="768" width="6.85546875" style="20"/>
    <col min="769" max="769" width="13.140625" style="20" customWidth="1"/>
    <col min="770" max="770" width="6.7109375" style="20" customWidth="1"/>
    <col min="771" max="771" width="6.85546875" style="20" customWidth="1"/>
    <col min="772" max="772" width="63.85546875" style="20" customWidth="1"/>
    <col min="773" max="776" width="18" style="20" customWidth="1"/>
    <col min="777" max="777" width="18.140625" style="20" customWidth="1"/>
    <col min="778" max="778" width="18.7109375" style="20" customWidth="1"/>
    <col min="779" max="779" width="15.42578125" style="20" customWidth="1"/>
    <col min="780" max="1024" width="6.85546875" style="20"/>
    <col min="1025" max="1025" width="13.140625" style="20" customWidth="1"/>
    <col min="1026" max="1026" width="6.7109375" style="20" customWidth="1"/>
    <col min="1027" max="1027" width="6.85546875" style="20" customWidth="1"/>
    <col min="1028" max="1028" width="63.85546875" style="20" customWidth="1"/>
    <col min="1029" max="1032" width="18" style="20" customWidth="1"/>
    <col min="1033" max="1033" width="18.140625" style="20" customWidth="1"/>
    <col min="1034" max="1034" width="18.7109375" style="20" customWidth="1"/>
    <col min="1035" max="1035" width="15.42578125" style="20" customWidth="1"/>
    <col min="1036" max="1280" width="6.85546875" style="20"/>
    <col min="1281" max="1281" width="13.140625" style="20" customWidth="1"/>
    <col min="1282" max="1282" width="6.7109375" style="20" customWidth="1"/>
    <col min="1283" max="1283" width="6.85546875" style="20" customWidth="1"/>
    <col min="1284" max="1284" width="63.85546875" style="20" customWidth="1"/>
    <col min="1285" max="1288" width="18" style="20" customWidth="1"/>
    <col min="1289" max="1289" width="18.140625" style="20" customWidth="1"/>
    <col min="1290" max="1290" width="18.7109375" style="20" customWidth="1"/>
    <col min="1291" max="1291" width="15.42578125" style="20" customWidth="1"/>
    <col min="1292" max="1536" width="6.85546875" style="20"/>
    <col min="1537" max="1537" width="13.140625" style="20" customWidth="1"/>
    <col min="1538" max="1538" width="6.7109375" style="20" customWidth="1"/>
    <col min="1539" max="1539" width="6.85546875" style="20" customWidth="1"/>
    <col min="1540" max="1540" width="63.85546875" style="20" customWidth="1"/>
    <col min="1541" max="1544" width="18" style="20" customWidth="1"/>
    <col min="1545" max="1545" width="18.140625" style="20" customWidth="1"/>
    <col min="1546" max="1546" width="18.7109375" style="20" customWidth="1"/>
    <col min="1547" max="1547" width="15.42578125" style="20" customWidth="1"/>
    <col min="1548" max="1792" width="6.85546875" style="20"/>
    <col min="1793" max="1793" width="13.140625" style="20" customWidth="1"/>
    <col min="1794" max="1794" width="6.7109375" style="20" customWidth="1"/>
    <col min="1795" max="1795" width="6.85546875" style="20" customWidth="1"/>
    <col min="1796" max="1796" width="63.85546875" style="20" customWidth="1"/>
    <col min="1797" max="1800" width="18" style="20" customWidth="1"/>
    <col min="1801" max="1801" width="18.140625" style="20" customWidth="1"/>
    <col min="1802" max="1802" width="18.7109375" style="20" customWidth="1"/>
    <col min="1803" max="1803" width="15.42578125" style="20" customWidth="1"/>
    <col min="1804" max="2048" width="6.85546875" style="20"/>
    <col min="2049" max="2049" width="13.140625" style="20" customWidth="1"/>
    <col min="2050" max="2050" width="6.7109375" style="20" customWidth="1"/>
    <col min="2051" max="2051" width="6.85546875" style="20" customWidth="1"/>
    <col min="2052" max="2052" width="63.85546875" style="20" customWidth="1"/>
    <col min="2053" max="2056" width="18" style="20" customWidth="1"/>
    <col min="2057" max="2057" width="18.140625" style="20" customWidth="1"/>
    <col min="2058" max="2058" width="18.7109375" style="20" customWidth="1"/>
    <col min="2059" max="2059" width="15.42578125" style="20" customWidth="1"/>
    <col min="2060" max="2304" width="6.85546875" style="20"/>
    <col min="2305" max="2305" width="13.140625" style="20" customWidth="1"/>
    <col min="2306" max="2306" width="6.7109375" style="20" customWidth="1"/>
    <col min="2307" max="2307" width="6.85546875" style="20" customWidth="1"/>
    <col min="2308" max="2308" width="63.85546875" style="20" customWidth="1"/>
    <col min="2309" max="2312" width="18" style="20" customWidth="1"/>
    <col min="2313" max="2313" width="18.140625" style="20" customWidth="1"/>
    <col min="2314" max="2314" width="18.7109375" style="20" customWidth="1"/>
    <col min="2315" max="2315" width="15.42578125" style="20" customWidth="1"/>
    <col min="2316" max="2560" width="6.85546875" style="20"/>
    <col min="2561" max="2561" width="13.140625" style="20" customWidth="1"/>
    <col min="2562" max="2562" width="6.7109375" style="20" customWidth="1"/>
    <col min="2563" max="2563" width="6.85546875" style="20" customWidth="1"/>
    <col min="2564" max="2564" width="63.85546875" style="20" customWidth="1"/>
    <col min="2565" max="2568" width="18" style="20" customWidth="1"/>
    <col min="2569" max="2569" width="18.140625" style="20" customWidth="1"/>
    <col min="2570" max="2570" width="18.7109375" style="20" customWidth="1"/>
    <col min="2571" max="2571" width="15.42578125" style="20" customWidth="1"/>
    <col min="2572" max="2816" width="6.85546875" style="20"/>
    <col min="2817" max="2817" width="13.140625" style="20" customWidth="1"/>
    <col min="2818" max="2818" width="6.7109375" style="20" customWidth="1"/>
    <col min="2819" max="2819" width="6.85546875" style="20" customWidth="1"/>
    <col min="2820" max="2820" width="63.85546875" style="20" customWidth="1"/>
    <col min="2821" max="2824" width="18" style="20" customWidth="1"/>
    <col min="2825" max="2825" width="18.140625" style="20" customWidth="1"/>
    <col min="2826" max="2826" width="18.7109375" style="20" customWidth="1"/>
    <col min="2827" max="2827" width="15.42578125" style="20" customWidth="1"/>
    <col min="2828" max="3072" width="6.85546875" style="20"/>
    <col min="3073" max="3073" width="13.140625" style="20" customWidth="1"/>
    <col min="3074" max="3074" width="6.7109375" style="20" customWidth="1"/>
    <col min="3075" max="3075" width="6.85546875" style="20" customWidth="1"/>
    <col min="3076" max="3076" width="63.85546875" style="20" customWidth="1"/>
    <col min="3077" max="3080" width="18" style="20" customWidth="1"/>
    <col min="3081" max="3081" width="18.140625" style="20" customWidth="1"/>
    <col min="3082" max="3082" width="18.7109375" style="20" customWidth="1"/>
    <col min="3083" max="3083" width="15.42578125" style="20" customWidth="1"/>
    <col min="3084" max="3328" width="6.85546875" style="20"/>
    <col min="3329" max="3329" width="13.140625" style="20" customWidth="1"/>
    <col min="3330" max="3330" width="6.7109375" style="20" customWidth="1"/>
    <col min="3331" max="3331" width="6.85546875" style="20" customWidth="1"/>
    <col min="3332" max="3332" width="63.85546875" style="20" customWidth="1"/>
    <col min="3333" max="3336" width="18" style="20" customWidth="1"/>
    <col min="3337" max="3337" width="18.140625" style="20" customWidth="1"/>
    <col min="3338" max="3338" width="18.7109375" style="20" customWidth="1"/>
    <col min="3339" max="3339" width="15.42578125" style="20" customWidth="1"/>
    <col min="3340" max="3584" width="6.85546875" style="20"/>
    <col min="3585" max="3585" width="13.140625" style="20" customWidth="1"/>
    <col min="3586" max="3586" width="6.7109375" style="20" customWidth="1"/>
    <col min="3587" max="3587" width="6.85546875" style="20" customWidth="1"/>
    <col min="3588" max="3588" width="63.85546875" style="20" customWidth="1"/>
    <col min="3589" max="3592" width="18" style="20" customWidth="1"/>
    <col min="3593" max="3593" width="18.140625" style="20" customWidth="1"/>
    <col min="3594" max="3594" width="18.7109375" style="20" customWidth="1"/>
    <col min="3595" max="3595" width="15.42578125" style="20" customWidth="1"/>
    <col min="3596" max="3840" width="6.85546875" style="20"/>
    <col min="3841" max="3841" width="13.140625" style="20" customWidth="1"/>
    <col min="3842" max="3842" width="6.7109375" style="20" customWidth="1"/>
    <col min="3843" max="3843" width="6.85546875" style="20" customWidth="1"/>
    <col min="3844" max="3844" width="63.85546875" style="20" customWidth="1"/>
    <col min="3845" max="3848" width="18" style="20" customWidth="1"/>
    <col min="3849" max="3849" width="18.140625" style="20" customWidth="1"/>
    <col min="3850" max="3850" width="18.7109375" style="20" customWidth="1"/>
    <col min="3851" max="3851" width="15.42578125" style="20" customWidth="1"/>
    <col min="3852" max="4096" width="6.85546875" style="20"/>
    <col min="4097" max="4097" width="13.140625" style="20" customWidth="1"/>
    <col min="4098" max="4098" width="6.7109375" style="20" customWidth="1"/>
    <col min="4099" max="4099" width="6.85546875" style="20" customWidth="1"/>
    <col min="4100" max="4100" width="63.85546875" style="20" customWidth="1"/>
    <col min="4101" max="4104" width="18" style="20" customWidth="1"/>
    <col min="4105" max="4105" width="18.140625" style="20" customWidth="1"/>
    <col min="4106" max="4106" width="18.7109375" style="20" customWidth="1"/>
    <col min="4107" max="4107" width="15.42578125" style="20" customWidth="1"/>
    <col min="4108" max="4352" width="6.85546875" style="20"/>
    <col min="4353" max="4353" width="13.140625" style="20" customWidth="1"/>
    <col min="4354" max="4354" width="6.7109375" style="20" customWidth="1"/>
    <col min="4355" max="4355" width="6.85546875" style="20" customWidth="1"/>
    <col min="4356" max="4356" width="63.85546875" style="20" customWidth="1"/>
    <col min="4357" max="4360" width="18" style="20" customWidth="1"/>
    <col min="4361" max="4361" width="18.140625" style="20" customWidth="1"/>
    <col min="4362" max="4362" width="18.7109375" style="20" customWidth="1"/>
    <col min="4363" max="4363" width="15.42578125" style="20" customWidth="1"/>
    <col min="4364" max="4608" width="6.85546875" style="20"/>
    <col min="4609" max="4609" width="13.140625" style="20" customWidth="1"/>
    <col min="4610" max="4610" width="6.7109375" style="20" customWidth="1"/>
    <col min="4611" max="4611" width="6.85546875" style="20" customWidth="1"/>
    <col min="4612" max="4612" width="63.85546875" style="20" customWidth="1"/>
    <col min="4613" max="4616" width="18" style="20" customWidth="1"/>
    <col min="4617" max="4617" width="18.140625" style="20" customWidth="1"/>
    <col min="4618" max="4618" width="18.7109375" style="20" customWidth="1"/>
    <col min="4619" max="4619" width="15.42578125" style="20" customWidth="1"/>
    <col min="4620" max="4864" width="6.85546875" style="20"/>
    <col min="4865" max="4865" width="13.140625" style="20" customWidth="1"/>
    <col min="4866" max="4866" width="6.7109375" style="20" customWidth="1"/>
    <col min="4867" max="4867" width="6.85546875" style="20" customWidth="1"/>
    <col min="4868" max="4868" width="63.85546875" style="20" customWidth="1"/>
    <col min="4869" max="4872" width="18" style="20" customWidth="1"/>
    <col min="4873" max="4873" width="18.140625" style="20" customWidth="1"/>
    <col min="4874" max="4874" width="18.7109375" style="20" customWidth="1"/>
    <col min="4875" max="4875" width="15.42578125" style="20" customWidth="1"/>
    <col min="4876" max="5120" width="6.85546875" style="20"/>
    <col min="5121" max="5121" width="13.140625" style="20" customWidth="1"/>
    <col min="5122" max="5122" width="6.7109375" style="20" customWidth="1"/>
    <col min="5123" max="5123" width="6.85546875" style="20" customWidth="1"/>
    <col min="5124" max="5124" width="63.85546875" style="20" customWidth="1"/>
    <col min="5125" max="5128" width="18" style="20" customWidth="1"/>
    <col min="5129" max="5129" width="18.140625" style="20" customWidth="1"/>
    <col min="5130" max="5130" width="18.7109375" style="20" customWidth="1"/>
    <col min="5131" max="5131" width="15.42578125" style="20" customWidth="1"/>
    <col min="5132" max="5376" width="6.85546875" style="20"/>
    <col min="5377" max="5377" width="13.140625" style="20" customWidth="1"/>
    <col min="5378" max="5378" width="6.7109375" style="20" customWidth="1"/>
    <col min="5379" max="5379" width="6.85546875" style="20" customWidth="1"/>
    <col min="5380" max="5380" width="63.85546875" style="20" customWidth="1"/>
    <col min="5381" max="5384" width="18" style="20" customWidth="1"/>
    <col min="5385" max="5385" width="18.140625" style="20" customWidth="1"/>
    <col min="5386" max="5386" width="18.7109375" style="20" customWidth="1"/>
    <col min="5387" max="5387" width="15.42578125" style="20" customWidth="1"/>
    <col min="5388" max="5632" width="6.85546875" style="20"/>
    <col min="5633" max="5633" width="13.140625" style="20" customWidth="1"/>
    <col min="5634" max="5634" width="6.7109375" style="20" customWidth="1"/>
    <col min="5635" max="5635" width="6.85546875" style="20" customWidth="1"/>
    <col min="5636" max="5636" width="63.85546875" style="20" customWidth="1"/>
    <col min="5637" max="5640" width="18" style="20" customWidth="1"/>
    <col min="5641" max="5641" width="18.140625" style="20" customWidth="1"/>
    <col min="5642" max="5642" width="18.7109375" style="20" customWidth="1"/>
    <col min="5643" max="5643" width="15.42578125" style="20" customWidth="1"/>
    <col min="5644" max="5888" width="6.85546875" style="20"/>
    <col min="5889" max="5889" width="13.140625" style="20" customWidth="1"/>
    <col min="5890" max="5890" width="6.7109375" style="20" customWidth="1"/>
    <col min="5891" max="5891" width="6.85546875" style="20" customWidth="1"/>
    <col min="5892" max="5892" width="63.85546875" style="20" customWidth="1"/>
    <col min="5893" max="5896" width="18" style="20" customWidth="1"/>
    <col min="5897" max="5897" width="18.140625" style="20" customWidth="1"/>
    <col min="5898" max="5898" width="18.7109375" style="20" customWidth="1"/>
    <col min="5899" max="5899" width="15.42578125" style="20" customWidth="1"/>
    <col min="5900" max="6144" width="6.85546875" style="20"/>
    <col min="6145" max="6145" width="13.140625" style="20" customWidth="1"/>
    <col min="6146" max="6146" width="6.7109375" style="20" customWidth="1"/>
    <col min="6147" max="6147" width="6.85546875" style="20" customWidth="1"/>
    <col min="6148" max="6148" width="63.85546875" style="20" customWidth="1"/>
    <col min="6149" max="6152" width="18" style="20" customWidth="1"/>
    <col min="6153" max="6153" width="18.140625" style="20" customWidth="1"/>
    <col min="6154" max="6154" width="18.7109375" style="20" customWidth="1"/>
    <col min="6155" max="6155" width="15.42578125" style="20" customWidth="1"/>
    <col min="6156" max="6400" width="6.85546875" style="20"/>
    <col min="6401" max="6401" width="13.140625" style="20" customWidth="1"/>
    <col min="6402" max="6402" width="6.7109375" style="20" customWidth="1"/>
    <col min="6403" max="6403" width="6.85546875" style="20" customWidth="1"/>
    <col min="6404" max="6404" width="63.85546875" style="20" customWidth="1"/>
    <col min="6405" max="6408" width="18" style="20" customWidth="1"/>
    <col min="6409" max="6409" width="18.140625" style="20" customWidth="1"/>
    <col min="6410" max="6410" width="18.7109375" style="20" customWidth="1"/>
    <col min="6411" max="6411" width="15.42578125" style="20" customWidth="1"/>
    <col min="6412" max="6656" width="6.85546875" style="20"/>
    <col min="6657" max="6657" width="13.140625" style="20" customWidth="1"/>
    <col min="6658" max="6658" width="6.7109375" style="20" customWidth="1"/>
    <col min="6659" max="6659" width="6.85546875" style="20" customWidth="1"/>
    <col min="6660" max="6660" width="63.85546875" style="20" customWidth="1"/>
    <col min="6661" max="6664" width="18" style="20" customWidth="1"/>
    <col min="6665" max="6665" width="18.140625" style="20" customWidth="1"/>
    <col min="6666" max="6666" width="18.7109375" style="20" customWidth="1"/>
    <col min="6667" max="6667" width="15.42578125" style="20" customWidth="1"/>
    <col min="6668" max="6912" width="6.85546875" style="20"/>
    <col min="6913" max="6913" width="13.140625" style="20" customWidth="1"/>
    <col min="6914" max="6914" width="6.7109375" style="20" customWidth="1"/>
    <col min="6915" max="6915" width="6.85546875" style="20" customWidth="1"/>
    <col min="6916" max="6916" width="63.85546875" style="20" customWidth="1"/>
    <col min="6917" max="6920" width="18" style="20" customWidth="1"/>
    <col min="6921" max="6921" width="18.140625" style="20" customWidth="1"/>
    <col min="6922" max="6922" width="18.7109375" style="20" customWidth="1"/>
    <col min="6923" max="6923" width="15.42578125" style="20" customWidth="1"/>
    <col min="6924" max="7168" width="6.85546875" style="20"/>
    <col min="7169" max="7169" width="13.140625" style="20" customWidth="1"/>
    <col min="7170" max="7170" width="6.7109375" style="20" customWidth="1"/>
    <col min="7171" max="7171" width="6.85546875" style="20" customWidth="1"/>
    <col min="7172" max="7172" width="63.85546875" style="20" customWidth="1"/>
    <col min="7173" max="7176" width="18" style="20" customWidth="1"/>
    <col min="7177" max="7177" width="18.140625" style="20" customWidth="1"/>
    <col min="7178" max="7178" width="18.7109375" style="20" customWidth="1"/>
    <col min="7179" max="7179" width="15.42578125" style="20" customWidth="1"/>
    <col min="7180" max="7424" width="6.85546875" style="20"/>
    <col min="7425" max="7425" width="13.140625" style="20" customWidth="1"/>
    <col min="7426" max="7426" width="6.7109375" style="20" customWidth="1"/>
    <col min="7427" max="7427" width="6.85546875" style="20" customWidth="1"/>
    <col min="7428" max="7428" width="63.85546875" style="20" customWidth="1"/>
    <col min="7429" max="7432" width="18" style="20" customWidth="1"/>
    <col min="7433" max="7433" width="18.140625" style="20" customWidth="1"/>
    <col min="7434" max="7434" width="18.7109375" style="20" customWidth="1"/>
    <col min="7435" max="7435" width="15.42578125" style="20" customWidth="1"/>
    <col min="7436" max="7680" width="6.85546875" style="20"/>
    <col min="7681" max="7681" width="13.140625" style="20" customWidth="1"/>
    <col min="7682" max="7682" width="6.7109375" style="20" customWidth="1"/>
    <col min="7683" max="7683" width="6.85546875" style="20" customWidth="1"/>
    <col min="7684" max="7684" width="63.85546875" style="20" customWidth="1"/>
    <col min="7685" max="7688" width="18" style="20" customWidth="1"/>
    <col min="7689" max="7689" width="18.140625" style="20" customWidth="1"/>
    <col min="7690" max="7690" width="18.7109375" style="20" customWidth="1"/>
    <col min="7691" max="7691" width="15.42578125" style="20" customWidth="1"/>
    <col min="7692" max="7936" width="6.85546875" style="20"/>
    <col min="7937" max="7937" width="13.140625" style="20" customWidth="1"/>
    <col min="7938" max="7938" width="6.7109375" style="20" customWidth="1"/>
    <col min="7939" max="7939" width="6.85546875" style="20" customWidth="1"/>
    <col min="7940" max="7940" width="63.85546875" style="20" customWidth="1"/>
    <col min="7941" max="7944" width="18" style="20" customWidth="1"/>
    <col min="7945" max="7945" width="18.140625" style="20" customWidth="1"/>
    <col min="7946" max="7946" width="18.7109375" style="20" customWidth="1"/>
    <col min="7947" max="7947" width="15.42578125" style="20" customWidth="1"/>
    <col min="7948" max="8192" width="6.85546875" style="20"/>
    <col min="8193" max="8193" width="13.140625" style="20" customWidth="1"/>
    <col min="8194" max="8194" width="6.7109375" style="20" customWidth="1"/>
    <col min="8195" max="8195" width="6.85546875" style="20" customWidth="1"/>
    <col min="8196" max="8196" width="63.85546875" style="20" customWidth="1"/>
    <col min="8197" max="8200" width="18" style="20" customWidth="1"/>
    <col min="8201" max="8201" width="18.140625" style="20" customWidth="1"/>
    <col min="8202" max="8202" width="18.7109375" style="20" customWidth="1"/>
    <col min="8203" max="8203" width="15.42578125" style="20" customWidth="1"/>
    <col min="8204" max="8448" width="6.85546875" style="20"/>
    <col min="8449" max="8449" width="13.140625" style="20" customWidth="1"/>
    <col min="8450" max="8450" width="6.7109375" style="20" customWidth="1"/>
    <col min="8451" max="8451" width="6.85546875" style="20" customWidth="1"/>
    <col min="8452" max="8452" width="63.85546875" style="20" customWidth="1"/>
    <col min="8453" max="8456" width="18" style="20" customWidth="1"/>
    <col min="8457" max="8457" width="18.140625" style="20" customWidth="1"/>
    <col min="8458" max="8458" width="18.7109375" style="20" customWidth="1"/>
    <col min="8459" max="8459" width="15.42578125" style="20" customWidth="1"/>
    <col min="8460" max="8704" width="6.85546875" style="20"/>
    <col min="8705" max="8705" width="13.140625" style="20" customWidth="1"/>
    <col min="8706" max="8706" width="6.7109375" style="20" customWidth="1"/>
    <col min="8707" max="8707" width="6.85546875" style="20" customWidth="1"/>
    <col min="8708" max="8708" width="63.85546875" style="20" customWidth="1"/>
    <col min="8709" max="8712" width="18" style="20" customWidth="1"/>
    <col min="8713" max="8713" width="18.140625" style="20" customWidth="1"/>
    <col min="8714" max="8714" width="18.7109375" style="20" customWidth="1"/>
    <col min="8715" max="8715" width="15.42578125" style="20" customWidth="1"/>
    <col min="8716" max="8960" width="6.85546875" style="20"/>
    <col min="8961" max="8961" width="13.140625" style="20" customWidth="1"/>
    <col min="8962" max="8962" width="6.7109375" style="20" customWidth="1"/>
    <col min="8963" max="8963" width="6.85546875" style="20" customWidth="1"/>
    <col min="8964" max="8964" width="63.85546875" style="20" customWidth="1"/>
    <col min="8965" max="8968" width="18" style="20" customWidth="1"/>
    <col min="8969" max="8969" width="18.140625" style="20" customWidth="1"/>
    <col min="8970" max="8970" width="18.7109375" style="20" customWidth="1"/>
    <col min="8971" max="8971" width="15.42578125" style="20" customWidth="1"/>
    <col min="8972" max="9216" width="6.85546875" style="20"/>
    <col min="9217" max="9217" width="13.140625" style="20" customWidth="1"/>
    <col min="9218" max="9218" width="6.7109375" style="20" customWidth="1"/>
    <col min="9219" max="9219" width="6.85546875" style="20" customWidth="1"/>
    <col min="9220" max="9220" width="63.85546875" style="20" customWidth="1"/>
    <col min="9221" max="9224" width="18" style="20" customWidth="1"/>
    <col min="9225" max="9225" width="18.140625" style="20" customWidth="1"/>
    <col min="9226" max="9226" width="18.7109375" style="20" customWidth="1"/>
    <col min="9227" max="9227" width="15.42578125" style="20" customWidth="1"/>
    <col min="9228" max="9472" width="6.85546875" style="20"/>
    <col min="9473" max="9473" width="13.140625" style="20" customWidth="1"/>
    <col min="9474" max="9474" width="6.7109375" style="20" customWidth="1"/>
    <col min="9475" max="9475" width="6.85546875" style="20" customWidth="1"/>
    <col min="9476" max="9476" width="63.85546875" style="20" customWidth="1"/>
    <col min="9477" max="9480" width="18" style="20" customWidth="1"/>
    <col min="9481" max="9481" width="18.140625" style="20" customWidth="1"/>
    <col min="9482" max="9482" width="18.7109375" style="20" customWidth="1"/>
    <col min="9483" max="9483" width="15.42578125" style="20" customWidth="1"/>
    <col min="9484" max="9728" width="6.85546875" style="20"/>
    <col min="9729" max="9729" width="13.140625" style="20" customWidth="1"/>
    <col min="9730" max="9730" width="6.7109375" style="20" customWidth="1"/>
    <col min="9731" max="9731" width="6.85546875" style="20" customWidth="1"/>
    <col min="9732" max="9732" width="63.85546875" style="20" customWidth="1"/>
    <col min="9733" max="9736" width="18" style="20" customWidth="1"/>
    <col min="9737" max="9737" width="18.140625" style="20" customWidth="1"/>
    <col min="9738" max="9738" width="18.7109375" style="20" customWidth="1"/>
    <col min="9739" max="9739" width="15.42578125" style="20" customWidth="1"/>
    <col min="9740" max="9984" width="6.85546875" style="20"/>
    <col min="9985" max="9985" width="13.140625" style="20" customWidth="1"/>
    <col min="9986" max="9986" width="6.7109375" style="20" customWidth="1"/>
    <col min="9987" max="9987" width="6.85546875" style="20" customWidth="1"/>
    <col min="9988" max="9988" width="63.85546875" style="20" customWidth="1"/>
    <col min="9989" max="9992" width="18" style="20" customWidth="1"/>
    <col min="9993" max="9993" width="18.140625" style="20" customWidth="1"/>
    <col min="9994" max="9994" width="18.7109375" style="20" customWidth="1"/>
    <col min="9995" max="9995" width="15.42578125" style="20" customWidth="1"/>
    <col min="9996" max="10240" width="6.85546875" style="20"/>
    <col min="10241" max="10241" width="13.140625" style="20" customWidth="1"/>
    <col min="10242" max="10242" width="6.7109375" style="20" customWidth="1"/>
    <col min="10243" max="10243" width="6.85546875" style="20" customWidth="1"/>
    <col min="10244" max="10244" width="63.85546875" style="20" customWidth="1"/>
    <col min="10245" max="10248" width="18" style="20" customWidth="1"/>
    <col min="10249" max="10249" width="18.140625" style="20" customWidth="1"/>
    <col min="10250" max="10250" width="18.7109375" style="20" customWidth="1"/>
    <col min="10251" max="10251" width="15.42578125" style="20" customWidth="1"/>
    <col min="10252" max="10496" width="6.85546875" style="20"/>
    <col min="10497" max="10497" width="13.140625" style="20" customWidth="1"/>
    <col min="10498" max="10498" width="6.7109375" style="20" customWidth="1"/>
    <col min="10499" max="10499" width="6.85546875" style="20" customWidth="1"/>
    <col min="10500" max="10500" width="63.85546875" style="20" customWidth="1"/>
    <col min="10501" max="10504" width="18" style="20" customWidth="1"/>
    <col min="10505" max="10505" width="18.140625" style="20" customWidth="1"/>
    <col min="10506" max="10506" width="18.7109375" style="20" customWidth="1"/>
    <col min="10507" max="10507" width="15.42578125" style="20" customWidth="1"/>
    <col min="10508" max="10752" width="6.85546875" style="20"/>
    <col min="10753" max="10753" width="13.140625" style="20" customWidth="1"/>
    <col min="10754" max="10754" width="6.7109375" style="20" customWidth="1"/>
    <col min="10755" max="10755" width="6.85546875" style="20" customWidth="1"/>
    <col min="10756" max="10756" width="63.85546875" style="20" customWidth="1"/>
    <col min="10757" max="10760" width="18" style="20" customWidth="1"/>
    <col min="10761" max="10761" width="18.140625" style="20" customWidth="1"/>
    <col min="10762" max="10762" width="18.7109375" style="20" customWidth="1"/>
    <col min="10763" max="10763" width="15.42578125" style="20" customWidth="1"/>
    <col min="10764" max="11008" width="6.85546875" style="20"/>
    <col min="11009" max="11009" width="13.140625" style="20" customWidth="1"/>
    <col min="11010" max="11010" width="6.7109375" style="20" customWidth="1"/>
    <col min="11011" max="11011" width="6.85546875" style="20" customWidth="1"/>
    <col min="11012" max="11012" width="63.85546875" style="20" customWidth="1"/>
    <col min="11013" max="11016" width="18" style="20" customWidth="1"/>
    <col min="11017" max="11017" width="18.140625" style="20" customWidth="1"/>
    <col min="11018" max="11018" width="18.7109375" style="20" customWidth="1"/>
    <col min="11019" max="11019" width="15.42578125" style="20" customWidth="1"/>
    <col min="11020" max="11264" width="6.85546875" style="20"/>
    <col min="11265" max="11265" width="13.140625" style="20" customWidth="1"/>
    <col min="11266" max="11266" width="6.7109375" style="20" customWidth="1"/>
    <col min="11267" max="11267" width="6.85546875" style="20" customWidth="1"/>
    <col min="11268" max="11268" width="63.85546875" style="20" customWidth="1"/>
    <col min="11269" max="11272" width="18" style="20" customWidth="1"/>
    <col min="11273" max="11273" width="18.140625" style="20" customWidth="1"/>
    <col min="11274" max="11274" width="18.7109375" style="20" customWidth="1"/>
    <col min="11275" max="11275" width="15.42578125" style="20" customWidth="1"/>
    <col min="11276" max="11520" width="6.85546875" style="20"/>
    <col min="11521" max="11521" width="13.140625" style="20" customWidth="1"/>
    <col min="11522" max="11522" width="6.7109375" style="20" customWidth="1"/>
    <col min="11523" max="11523" width="6.85546875" style="20" customWidth="1"/>
    <col min="11524" max="11524" width="63.85546875" style="20" customWidth="1"/>
    <col min="11525" max="11528" width="18" style="20" customWidth="1"/>
    <col min="11529" max="11529" width="18.140625" style="20" customWidth="1"/>
    <col min="11530" max="11530" width="18.7109375" style="20" customWidth="1"/>
    <col min="11531" max="11531" width="15.42578125" style="20" customWidth="1"/>
    <col min="11532" max="11776" width="6.85546875" style="20"/>
    <col min="11777" max="11777" width="13.140625" style="20" customWidth="1"/>
    <col min="11778" max="11778" width="6.7109375" style="20" customWidth="1"/>
    <col min="11779" max="11779" width="6.85546875" style="20" customWidth="1"/>
    <col min="11780" max="11780" width="63.85546875" style="20" customWidth="1"/>
    <col min="11781" max="11784" width="18" style="20" customWidth="1"/>
    <col min="11785" max="11785" width="18.140625" style="20" customWidth="1"/>
    <col min="11786" max="11786" width="18.7109375" style="20" customWidth="1"/>
    <col min="11787" max="11787" width="15.42578125" style="20" customWidth="1"/>
    <col min="11788" max="12032" width="6.85546875" style="20"/>
    <col min="12033" max="12033" width="13.140625" style="20" customWidth="1"/>
    <col min="12034" max="12034" width="6.7109375" style="20" customWidth="1"/>
    <col min="12035" max="12035" width="6.85546875" style="20" customWidth="1"/>
    <col min="12036" max="12036" width="63.85546875" style="20" customWidth="1"/>
    <col min="12037" max="12040" width="18" style="20" customWidth="1"/>
    <col min="12041" max="12041" width="18.140625" style="20" customWidth="1"/>
    <col min="12042" max="12042" width="18.7109375" style="20" customWidth="1"/>
    <col min="12043" max="12043" width="15.42578125" style="20" customWidth="1"/>
    <col min="12044" max="12288" width="6.85546875" style="20"/>
    <col min="12289" max="12289" width="13.140625" style="20" customWidth="1"/>
    <col min="12290" max="12290" width="6.7109375" style="20" customWidth="1"/>
    <col min="12291" max="12291" width="6.85546875" style="20" customWidth="1"/>
    <col min="12292" max="12292" width="63.85546875" style="20" customWidth="1"/>
    <col min="12293" max="12296" width="18" style="20" customWidth="1"/>
    <col min="12297" max="12297" width="18.140625" style="20" customWidth="1"/>
    <col min="12298" max="12298" width="18.7109375" style="20" customWidth="1"/>
    <col min="12299" max="12299" width="15.42578125" style="20" customWidth="1"/>
    <col min="12300" max="12544" width="6.85546875" style="20"/>
    <col min="12545" max="12545" width="13.140625" style="20" customWidth="1"/>
    <col min="12546" max="12546" width="6.7109375" style="20" customWidth="1"/>
    <col min="12547" max="12547" width="6.85546875" style="20" customWidth="1"/>
    <col min="12548" max="12548" width="63.85546875" style="20" customWidth="1"/>
    <col min="12549" max="12552" width="18" style="20" customWidth="1"/>
    <col min="12553" max="12553" width="18.140625" style="20" customWidth="1"/>
    <col min="12554" max="12554" width="18.7109375" style="20" customWidth="1"/>
    <col min="12555" max="12555" width="15.42578125" style="20" customWidth="1"/>
    <col min="12556" max="12800" width="6.85546875" style="20"/>
    <col min="12801" max="12801" width="13.140625" style="20" customWidth="1"/>
    <col min="12802" max="12802" width="6.7109375" style="20" customWidth="1"/>
    <col min="12803" max="12803" width="6.85546875" style="20" customWidth="1"/>
    <col min="12804" max="12804" width="63.85546875" style="20" customWidth="1"/>
    <col min="12805" max="12808" width="18" style="20" customWidth="1"/>
    <col min="12809" max="12809" width="18.140625" style="20" customWidth="1"/>
    <col min="12810" max="12810" width="18.7109375" style="20" customWidth="1"/>
    <col min="12811" max="12811" width="15.42578125" style="20" customWidth="1"/>
    <col min="12812" max="13056" width="6.85546875" style="20"/>
    <col min="13057" max="13057" width="13.140625" style="20" customWidth="1"/>
    <col min="13058" max="13058" width="6.7109375" style="20" customWidth="1"/>
    <col min="13059" max="13059" width="6.85546875" style="20" customWidth="1"/>
    <col min="13060" max="13060" width="63.85546875" style="20" customWidth="1"/>
    <col min="13061" max="13064" width="18" style="20" customWidth="1"/>
    <col min="13065" max="13065" width="18.140625" style="20" customWidth="1"/>
    <col min="13066" max="13066" width="18.7109375" style="20" customWidth="1"/>
    <col min="13067" max="13067" width="15.42578125" style="20" customWidth="1"/>
    <col min="13068" max="13312" width="6.85546875" style="20"/>
    <col min="13313" max="13313" width="13.140625" style="20" customWidth="1"/>
    <col min="13314" max="13314" width="6.7109375" style="20" customWidth="1"/>
    <col min="13315" max="13315" width="6.85546875" style="20" customWidth="1"/>
    <col min="13316" max="13316" width="63.85546875" style="20" customWidth="1"/>
    <col min="13317" max="13320" width="18" style="20" customWidth="1"/>
    <col min="13321" max="13321" width="18.140625" style="20" customWidth="1"/>
    <col min="13322" max="13322" width="18.7109375" style="20" customWidth="1"/>
    <col min="13323" max="13323" width="15.42578125" style="20" customWidth="1"/>
    <col min="13324" max="13568" width="6.85546875" style="20"/>
    <col min="13569" max="13569" width="13.140625" style="20" customWidth="1"/>
    <col min="13570" max="13570" width="6.7109375" style="20" customWidth="1"/>
    <col min="13571" max="13571" width="6.85546875" style="20" customWidth="1"/>
    <col min="13572" max="13572" width="63.85546875" style="20" customWidth="1"/>
    <col min="13573" max="13576" width="18" style="20" customWidth="1"/>
    <col min="13577" max="13577" width="18.140625" style="20" customWidth="1"/>
    <col min="13578" max="13578" width="18.7109375" style="20" customWidth="1"/>
    <col min="13579" max="13579" width="15.42578125" style="20" customWidth="1"/>
    <col min="13580" max="13824" width="6.85546875" style="20"/>
    <col min="13825" max="13825" width="13.140625" style="20" customWidth="1"/>
    <col min="13826" max="13826" width="6.7109375" style="20" customWidth="1"/>
    <col min="13827" max="13827" width="6.85546875" style="20" customWidth="1"/>
    <col min="13828" max="13828" width="63.85546875" style="20" customWidth="1"/>
    <col min="13829" max="13832" width="18" style="20" customWidth="1"/>
    <col min="13833" max="13833" width="18.140625" style="20" customWidth="1"/>
    <col min="13834" max="13834" width="18.7109375" style="20" customWidth="1"/>
    <col min="13835" max="13835" width="15.42578125" style="20" customWidth="1"/>
    <col min="13836" max="14080" width="6.85546875" style="20"/>
    <col min="14081" max="14081" width="13.140625" style="20" customWidth="1"/>
    <col min="14082" max="14082" width="6.7109375" style="20" customWidth="1"/>
    <col min="14083" max="14083" width="6.85546875" style="20" customWidth="1"/>
    <col min="14084" max="14084" width="63.85546875" style="20" customWidth="1"/>
    <col min="14085" max="14088" width="18" style="20" customWidth="1"/>
    <col min="14089" max="14089" width="18.140625" style="20" customWidth="1"/>
    <col min="14090" max="14090" width="18.7109375" style="20" customWidth="1"/>
    <col min="14091" max="14091" width="15.42578125" style="20" customWidth="1"/>
    <col min="14092" max="14336" width="6.85546875" style="20"/>
    <col min="14337" max="14337" width="13.140625" style="20" customWidth="1"/>
    <col min="14338" max="14338" width="6.7109375" style="20" customWidth="1"/>
    <col min="14339" max="14339" width="6.85546875" style="20" customWidth="1"/>
    <col min="14340" max="14340" width="63.85546875" style="20" customWidth="1"/>
    <col min="14341" max="14344" width="18" style="20" customWidth="1"/>
    <col min="14345" max="14345" width="18.140625" style="20" customWidth="1"/>
    <col min="14346" max="14346" width="18.7109375" style="20" customWidth="1"/>
    <col min="14347" max="14347" width="15.42578125" style="20" customWidth="1"/>
    <col min="14348" max="14592" width="6.85546875" style="20"/>
    <col min="14593" max="14593" width="13.140625" style="20" customWidth="1"/>
    <col min="14594" max="14594" width="6.7109375" style="20" customWidth="1"/>
    <col min="14595" max="14595" width="6.85546875" style="20" customWidth="1"/>
    <col min="14596" max="14596" width="63.85546875" style="20" customWidth="1"/>
    <col min="14597" max="14600" width="18" style="20" customWidth="1"/>
    <col min="14601" max="14601" width="18.140625" style="20" customWidth="1"/>
    <col min="14602" max="14602" width="18.7109375" style="20" customWidth="1"/>
    <col min="14603" max="14603" width="15.42578125" style="20" customWidth="1"/>
    <col min="14604" max="14848" width="6.85546875" style="20"/>
    <col min="14849" max="14849" width="13.140625" style="20" customWidth="1"/>
    <col min="14850" max="14850" width="6.7109375" style="20" customWidth="1"/>
    <col min="14851" max="14851" width="6.85546875" style="20" customWidth="1"/>
    <col min="14852" max="14852" width="63.85546875" style="20" customWidth="1"/>
    <col min="14853" max="14856" width="18" style="20" customWidth="1"/>
    <col min="14857" max="14857" width="18.140625" style="20" customWidth="1"/>
    <col min="14858" max="14858" width="18.7109375" style="20" customWidth="1"/>
    <col min="14859" max="14859" width="15.42578125" style="20" customWidth="1"/>
    <col min="14860" max="15104" width="6.85546875" style="20"/>
    <col min="15105" max="15105" width="13.140625" style="20" customWidth="1"/>
    <col min="15106" max="15106" width="6.7109375" style="20" customWidth="1"/>
    <col min="15107" max="15107" width="6.85546875" style="20" customWidth="1"/>
    <col min="15108" max="15108" width="63.85546875" style="20" customWidth="1"/>
    <col min="15109" max="15112" width="18" style="20" customWidth="1"/>
    <col min="15113" max="15113" width="18.140625" style="20" customWidth="1"/>
    <col min="15114" max="15114" width="18.7109375" style="20" customWidth="1"/>
    <col min="15115" max="15115" width="15.42578125" style="20" customWidth="1"/>
    <col min="15116" max="15360" width="6.85546875" style="20"/>
    <col min="15361" max="15361" width="13.140625" style="20" customWidth="1"/>
    <col min="15362" max="15362" width="6.7109375" style="20" customWidth="1"/>
    <col min="15363" max="15363" width="6.85546875" style="20" customWidth="1"/>
    <col min="15364" max="15364" width="63.85546875" style="20" customWidth="1"/>
    <col min="15365" max="15368" width="18" style="20" customWidth="1"/>
    <col min="15369" max="15369" width="18.140625" style="20" customWidth="1"/>
    <col min="15370" max="15370" width="18.7109375" style="20" customWidth="1"/>
    <col min="15371" max="15371" width="15.42578125" style="20" customWidth="1"/>
    <col min="15372" max="15616" width="6.85546875" style="20"/>
    <col min="15617" max="15617" width="13.140625" style="20" customWidth="1"/>
    <col min="15618" max="15618" width="6.7109375" style="20" customWidth="1"/>
    <col min="15619" max="15619" width="6.85546875" style="20" customWidth="1"/>
    <col min="15620" max="15620" width="63.85546875" style="20" customWidth="1"/>
    <col min="15621" max="15624" width="18" style="20" customWidth="1"/>
    <col min="15625" max="15625" width="18.140625" style="20" customWidth="1"/>
    <col min="15626" max="15626" width="18.7109375" style="20" customWidth="1"/>
    <col min="15627" max="15627" width="15.42578125" style="20" customWidth="1"/>
    <col min="15628" max="15872" width="6.85546875" style="20"/>
    <col min="15873" max="15873" width="13.140625" style="20" customWidth="1"/>
    <col min="15874" max="15874" width="6.7109375" style="20" customWidth="1"/>
    <col min="15875" max="15875" width="6.85546875" style="20" customWidth="1"/>
    <col min="15876" max="15876" width="63.85546875" style="20" customWidth="1"/>
    <col min="15877" max="15880" width="18" style="20" customWidth="1"/>
    <col min="15881" max="15881" width="18.140625" style="20" customWidth="1"/>
    <col min="15882" max="15882" width="18.7109375" style="20" customWidth="1"/>
    <col min="15883" max="15883" width="15.42578125" style="20" customWidth="1"/>
    <col min="15884" max="16128" width="6.85546875" style="20"/>
    <col min="16129" max="16129" width="13.140625" style="20" customWidth="1"/>
    <col min="16130" max="16130" width="6.7109375" style="20" customWidth="1"/>
    <col min="16131" max="16131" width="6.85546875" style="20" customWidth="1"/>
    <col min="16132" max="16132" width="63.85546875" style="20" customWidth="1"/>
    <col min="16133" max="16136" width="18" style="20" customWidth="1"/>
    <col min="16137" max="16137" width="18.140625" style="20" customWidth="1"/>
    <col min="16138" max="16138" width="18.7109375" style="20" customWidth="1"/>
    <col min="16139" max="16139" width="15.42578125" style="20" customWidth="1"/>
    <col min="16140" max="16384" width="6.85546875" style="20"/>
  </cols>
  <sheetData>
    <row r="3" spans="1:11" ht="15.75" x14ac:dyDescent="0.25">
      <c r="D3" s="47" t="s">
        <v>0</v>
      </c>
      <c r="E3" s="47"/>
      <c r="F3" s="47"/>
      <c r="G3" s="47"/>
      <c r="H3" s="47"/>
      <c r="I3" s="47"/>
      <c r="J3" s="47"/>
      <c r="K3" s="47"/>
    </row>
    <row r="4" spans="1:11" ht="15.75" x14ac:dyDescent="0.25">
      <c r="D4" s="47" t="s">
        <v>1</v>
      </c>
      <c r="E4" s="47"/>
      <c r="F4" s="47"/>
      <c r="G4" s="47"/>
      <c r="H4" s="47"/>
      <c r="I4" s="47"/>
      <c r="J4" s="47"/>
      <c r="K4" s="47"/>
    </row>
    <row r="5" spans="1:11" ht="15.75" x14ac:dyDescent="0.25">
      <c r="D5" s="47" t="s">
        <v>65</v>
      </c>
      <c r="E5" s="47"/>
      <c r="F5" s="47"/>
      <c r="G5" s="47"/>
      <c r="H5" s="47"/>
      <c r="I5" s="47"/>
      <c r="J5" s="47"/>
      <c r="K5" s="47"/>
    </row>
    <row r="8" spans="1:11" ht="38.25" x14ac:dyDescent="0.25">
      <c r="A8" s="2" t="s">
        <v>3</v>
      </c>
      <c r="B8" s="2"/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 t="s">
        <v>11</v>
      </c>
      <c r="K8" s="2" t="s">
        <v>12</v>
      </c>
    </row>
    <row r="9" spans="1:11" x14ac:dyDescent="0.25">
      <c r="A9" s="21" t="s">
        <v>13</v>
      </c>
      <c r="B9" s="21">
        <f>LEN(A9)</f>
        <v>1</v>
      </c>
      <c r="C9" s="21"/>
      <c r="D9" s="21" t="s">
        <v>14</v>
      </c>
      <c r="E9" s="22">
        <f t="shared" ref="E9:J9" si="0">+E10+E22</f>
        <v>7830279632</v>
      </c>
      <c r="F9" s="22">
        <f t="shared" si="0"/>
        <v>41582685719.949997</v>
      </c>
      <c r="G9" s="22">
        <f t="shared" si="0"/>
        <v>20</v>
      </c>
      <c r="H9" s="22">
        <f t="shared" si="0"/>
        <v>49412965331.949997</v>
      </c>
      <c r="I9" s="22">
        <f t="shared" si="0"/>
        <v>30766332763.040001</v>
      </c>
      <c r="J9" s="22">
        <f t="shared" si="0"/>
        <v>19353028052.509998</v>
      </c>
      <c r="K9" s="23">
        <f>+I9/H9</f>
        <v>0.62263684351577975</v>
      </c>
    </row>
    <row r="10" spans="1:11" x14ac:dyDescent="0.25">
      <c r="A10" s="21" t="s">
        <v>15</v>
      </c>
      <c r="B10" s="21">
        <f t="shared" ref="B10:B47" si="1">LEN(A10)</f>
        <v>2</v>
      </c>
      <c r="C10" s="21"/>
      <c r="D10" s="21" t="s">
        <v>16</v>
      </c>
      <c r="E10" s="22">
        <f t="shared" ref="E10:J10" si="2">+E11+E14+E17</f>
        <v>1728300000</v>
      </c>
      <c r="F10" s="22">
        <f t="shared" si="2"/>
        <v>0</v>
      </c>
      <c r="G10" s="22">
        <f t="shared" si="2"/>
        <v>0</v>
      </c>
      <c r="H10" s="22">
        <f t="shared" si="2"/>
        <v>1728300000</v>
      </c>
      <c r="I10" s="22">
        <f t="shared" si="2"/>
        <v>170604834.68000001</v>
      </c>
      <c r="J10" s="22">
        <f t="shared" si="2"/>
        <v>1568396696.6600001</v>
      </c>
      <c r="K10" s="23">
        <f t="shared" ref="K10:K39" si="3">+I10/H10</f>
        <v>9.8712512110166059E-2</v>
      </c>
    </row>
    <row r="11" spans="1:11" x14ac:dyDescent="0.25">
      <c r="A11" s="21" t="s">
        <v>17</v>
      </c>
      <c r="B11" s="21">
        <f t="shared" si="1"/>
        <v>4</v>
      </c>
      <c r="C11" s="21"/>
      <c r="D11" s="21" t="s">
        <v>18</v>
      </c>
      <c r="E11" s="22">
        <f>+E12</f>
        <v>1328300000</v>
      </c>
      <c r="F11" s="22">
        <f t="shared" ref="F11:J12" si="4">+F12</f>
        <v>0</v>
      </c>
      <c r="G11" s="22">
        <f t="shared" si="4"/>
        <v>0</v>
      </c>
      <c r="H11" s="22">
        <f t="shared" si="4"/>
        <v>1328300000</v>
      </c>
      <c r="I11" s="22">
        <f t="shared" si="4"/>
        <v>93236637.340000004</v>
      </c>
      <c r="J11" s="22">
        <f t="shared" si="4"/>
        <v>1235063362.6600001</v>
      </c>
      <c r="K11" s="23">
        <f t="shared" si="3"/>
        <v>7.0192454520816086E-2</v>
      </c>
    </row>
    <row r="12" spans="1:11" x14ac:dyDescent="0.25">
      <c r="A12" s="21" t="s">
        <v>19</v>
      </c>
      <c r="B12" s="21">
        <f t="shared" si="1"/>
        <v>6</v>
      </c>
      <c r="C12" s="21"/>
      <c r="D12" s="21" t="s">
        <v>20</v>
      </c>
      <c r="E12" s="22">
        <f>+E13</f>
        <v>1328300000</v>
      </c>
      <c r="F12" s="22">
        <f t="shared" si="4"/>
        <v>0</v>
      </c>
      <c r="G12" s="22">
        <f t="shared" si="4"/>
        <v>0</v>
      </c>
      <c r="H12" s="22">
        <f t="shared" si="4"/>
        <v>1328300000</v>
      </c>
      <c r="I12" s="22">
        <f t="shared" si="4"/>
        <v>93236637.340000004</v>
      </c>
      <c r="J12" s="22">
        <f t="shared" si="4"/>
        <v>1235063362.6600001</v>
      </c>
      <c r="K12" s="23">
        <f t="shared" si="3"/>
        <v>7.0192454520816086E-2</v>
      </c>
    </row>
    <row r="13" spans="1:11" x14ac:dyDescent="0.25">
      <c r="A13" s="24">
        <v>11010101</v>
      </c>
      <c r="B13" s="24">
        <f t="shared" si="1"/>
        <v>8</v>
      </c>
      <c r="C13" s="24">
        <v>102</v>
      </c>
      <c r="D13" s="24" t="s">
        <v>21</v>
      </c>
      <c r="E13" s="25">
        <v>1328300000</v>
      </c>
      <c r="F13" s="25">
        <v>0</v>
      </c>
      <c r="G13" s="25">
        <v>0</v>
      </c>
      <c r="H13" s="25">
        <v>1328300000</v>
      </c>
      <c r="I13" s="25">
        <v>93236637.340000004</v>
      </c>
      <c r="J13" s="25">
        <v>1235063362.6600001</v>
      </c>
      <c r="K13" s="26">
        <f t="shared" si="3"/>
        <v>7.0192454520816086E-2</v>
      </c>
    </row>
    <row r="14" spans="1:11" x14ac:dyDescent="0.25">
      <c r="A14" s="21" t="s">
        <v>22</v>
      </c>
      <c r="B14" s="21">
        <f t="shared" si="1"/>
        <v>4</v>
      </c>
      <c r="C14" s="21"/>
      <c r="D14" s="21" t="s">
        <v>23</v>
      </c>
      <c r="E14" s="22">
        <f>+E15</f>
        <v>400000000</v>
      </c>
      <c r="F14" s="22">
        <f t="shared" ref="F14:J15" si="5">+F15</f>
        <v>0</v>
      </c>
      <c r="G14" s="22">
        <f t="shared" si="5"/>
        <v>0</v>
      </c>
      <c r="H14" s="22">
        <f t="shared" si="5"/>
        <v>400000000</v>
      </c>
      <c r="I14" s="22">
        <f t="shared" si="5"/>
        <v>66666666</v>
      </c>
      <c r="J14" s="22">
        <f t="shared" si="5"/>
        <v>333333334</v>
      </c>
      <c r="K14" s="23">
        <f t="shared" si="3"/>
        <v>0.16666666499999999</v>
      </c>
    </row>
    <row r="15" spans="1:11" x14ac:dyDescent="0.25">
      <c r="A15" s="21" t="s">
        <v>24</v>
      </c>
      <c r="B15" s="21">
        <f t="shared" si="1"/>
        <v>6</v>
      </c>
      <c r="C15" s="21"/>
      <c r="D15" s="21" t="s">
        <v>25</v>
      </c>
      <c r="E15" s="22">
        <f>+E16</f>
        <v>400000000</v>
      </c>
      <c r="F15" s="22">
        <f t="shared" si="5"/>
        <v>0</v>
      </c>
      <c r="G15" s="22">
        <f t="shared" si="5"/>
        <v>0</v>
      </c>
      <c r="H15" s="22">
        <f t="shared" si="5"/>
        <v>400000000</v>
      </c>
      <c r="I15" s="22">
        <f t="shared" si="5"/>
        <v>66666666</v>
      </c>
      <c r="J15" s="22">
        <f t="shared" si="5"/>
        <v>333333334</v>
      </c>
      <c r="K15" s="23">
        <f t="shared" si="3"/>
        <v>0.16666666499999999</v>
      </c>
    </row>
    <row r="16" spans="1:11" x14ac:dyDescent="0.25">
      <c r="A16" s="24">
        <v>11020100</v>
      </c>
      <c r="B16" s="24">
        <f t="shared" si="1"/>
        <v>8</v>
      </c>
      <c r="C16" s="24">
        <v>101</v>
      </c>
      <c r="D16" s="24" t="s">
        <v>26</v>
      </c>
      <c r="E16" s="25">
        <v>400000000</v>
      </c>
      <c r="F16" s="25">
        <v>0</v>
      </c>
      <c r="G16" s="25">
        <v>0</v>
      </c>
      <c r="H16" s="25">
        <v>400000000</v>
      </c>
      <c r="I16" s="25">
        <v>66666666</v>
      </c>
      <c r="J16" s="25">
        <v>333333334</v>
      </c>
      <c r="K16" s="26">
        <f t="shared" si="3"/>
        <v>0.16666666499999999</v>
      </c>
    </row>
    <row r="17" spans="1:11" x14ac:dyDescent="0.25">
      <c r="A17" s="21" t="s">
        <v>27</v>
      </c>
      <c r="B17" s="21">
        <f t="shared" si="1"/>
        <v>4</v>
      </c>
      <c r="C17" s="21"/>
      <c r="D17" s="21" t="s">
        <v>28</v>
      </c>
      <c r="E17" s="22">
        <f t="shared" ref="E17:J17" si="6">+E18+E20</f>
        <v>0</v>
      </c>
      <c r="F17" s="22">
        <f t="shared" si="6"/>
        <v>0</v>
      </c>
      <c r="G17" s="22">
        <f t="shared" si="6"/>
        <v>0</v>
      </c>
      <c r="H17" s="22">
        <f t="shared" si="6"/>
        <v>0</v>
      </c>
      <c r="I17" s="22">
        <f t="shared" si="6"/>
        <v>10701531.34</v>
      </c>
      <c r="J17" s="22">
        <f t="shared" si="6"/>
        <v>0</v>
      </c>
      <c r="K17" s="23">
        <v>0</v>
      </c>
    </row>
    <row r="18" spans="1:11" x14ac:dyDescent="0.25">
      <c r="A18" s="21" t="s">
        <v>29</v>
      </c>
      <c r="B18" s="21">
        <f t="shared" si="1"/>
        <v>6</v>
      </c>
      <c r="C18" s="21"/>
      <c r="D18" s="21" t="s">
        <v>30</v>
      </c>
      <c r="E18" s="22">
        <f t="shared" ref="E18:J18" si="7">+E19</f>
        <v>0</v>
      </c>
      <c r="F18" s="22">
        <f t="shared" si="7"/>
        <v>0</v>
      </c>
      <c r="G18" s="22">
        <f t="shared" si="7"/>
        <v>0</v>
      </c>
      <c r="H18" s="22">
        <f t="shared" si="7"/>
        <v>0</v>
      </c>
      <c r="I18" s="22">
        <f t="shared" si="7"/>
        <v>4604895.34</v>
      </c>
      <c r="J18" s="22">
        <f t="shared" si="7"/>
        <v>0</v>
      </c>
      <c r="K18" s="23">
        <v>0</v>
      </c>
    </row>
    <row r="19" spans="1:11" x14ac:dyDescent="0.25">
      <c r="A19" s="24">
        <v>11030200</v>
      </c>
      <c r="B19" s="24">
        <f t="shared" si="1"/>
        <v>8</v>
      </c>
      <c r="C19" s="24">
        <v>102</v>
      </c>
      <c r="D19" s="24" t="s">
        <v>31</v>
      </c>
      <c r="E19" s="25">
        <v>0</v>
      </c>
      <c r="F19" s="25">
        <v>0</v>
      </c>
      <c r="G19" s="25">
        <v>0</v>
      </c>
      <c r="H19" s="25">
        <v>0</v>
      </c>
      <c r="I19" s="25">
        <v>4604895.34</v>
      </c>
      <c r="J19" s="25">
        <v>0</v>
      </c>
      <c r="K19" s="26">
        <v>0</v>
      </c>
    </row>
    <row r="20" spans="1:11" x14ac:dyDescent="0.25">
      <c r="A20" s="21" t="s">
        <v>32</v>
      </c>
      <c r="B20" s="21">
        <f t="shared" si="1"/>
        <v>6</v>
      </c>
      <c r="C20" s="21"/>
      <c r="D20" s="21" t="s">
        <v>33</v>
      </c>
      <c r="E20" s="22">
        <f t="shared" ref="E20:J20" si="8">+E21</f>
        <v>0</v>
      </c>
      <c r="F20" s="22">
        <f t="shared" si="8"/>
        <v>0</v>
      </c>
      <c r="G20" s="22">
        <f t="shared" si="8"/>
        <v>0</v>
      </c>
      <c r="H20" s="22">
        <f t="shared" si="8"/>
        <v>0</v>
      </c>
      <c r="I20" s="22">
        <f t="shared" si="8"/>
        <v>6096636</v>
      </c>
      <c r="J20" s="22">
        <f t="shared" si="8"/>
        <v>0</v>
      </c>
      <c r="K20" s="23">
        <v>0</v>
      </c>
    </row>
    <row r="21" spans="1:11" x14ac:dyDescent="0.25">
      <c r="A21" s="24">
        <v>11030300</v>
      </c>
      <c r="B21" s="24">
        <f t="shared" si="1"/>
        <v>8</v>
      </c>
      <c r="C21" s="24">
        <v>101</v>
      </c>
      <c r="D21" s="24" t="s">
        <v>34</v>
      </c>
      <c r="E21" s="25">
        <v>0</v>
      </c>
      <c r="F21" s="25">
        <v>0</v>
      </c>
      <c r="G21" s="25">
        <v>0</v>
      </c>
      <c r="H21" s="25">
        <v>0</v>
      </c>
      <c r="I21" s="25">
        <v>6096636</v>
      </c>
      <c r="J21" s="25">
        <v>0</v>
      </c>
      <c r="K21" s="26">
        <v>0</v>
      </c>
    </row>
    <row r="22" spans="1:11" x14ac:dyDescent="0.25">
      <c r="A22" s="21" t="s">
        <v>35</v>
      </c>
      <c r="B22" s="21">
        <f t="shared" si="1"/>
        <v>2</v>
      </c>
      <c r="C22" s="21"/>
      <c r="D22" s="21" t="s">
        <v>36</v>
      </c>
      <c r="E22" s="22">
        <f t="shared" ref="E22:J22" si="9">+E23+E35</f>
        <v>6101979632</v>
      </c>
      <c r="F22" s="22">
        <f t="shared" si="9"/>
        <v>41582685719.949997</v>
      </c>
      <c r="G22" s="22">
        <f t="shared" si="9"/>
        <v>20</v>
      </c>
      <c r="H22" s="22">
        <f t="shared" si="9"/>
        <v>47684665331.949997</v>
      </c>
      <c r="I22" s="22">
        <f t="shared" si="9"/>
        <v>30595727928.360001</v>
      </c>
      <c r="J22" s="22">
        <f t="shared" si="9"/>
        <v>17784631355.849998</v>
      </c>
      <c r="K22" s="23">
        <f t="shared" si="3"/>
        <v>0.64162614365377646</v>
      </c>
    </row>
    <row r="23" spans="1:11" x14ac:dyDescent="0.25">
      <c r="A23" s="21" t="s">
        <v>37</v>
      </c>
      <c r="B23" s="21">
        <f t="shared" si="1"/>
        <v>4</v>
      </c>
      <c r="C23" s="21"/>
      <c r="D23" s="21" t="s">
        <v>38</v>
      </c>
      <c r="E23" s="22">
        <f t="shared" ref="E23:J23" si="10">+E24</f>
        <v>6101979632</v>
      </c>
      <c r="F23" s="22">
        <f t="shared" si="10"/>
        <v>23573952842.369999</v>
      </c>
      <c r="G23" s="22">
        <f t="shared" si="10"/>
        <v>20</v>
      </c>
      <c r="H23" s="22">
        <f t="shared" si="10"/>
        <v>29675932454.369999</v>
      </c>
      <c r="I23" s="22">
        <f t="shared" si="10"/>
        <v>14606950604</v>
      </c>
      <c r="J23" s="22">
        <f t="shared" si="10"/>
        <v>15070412850.369999</v>
      </c>
      <c r="K23" s="23">
        <f t="shared" si="3"/>
        <v>0.49221538788915187</v>
      </c>
    </row>
    <row r="24" spans="1:11" x14ac:dyDescent="0.25">
      <c r="A24" s="21" t="s">
        <v>39</v>
      </c>
      <c r="B24" s="21">
        <f t="shared" si="1"/>
        <v>6</v>
      </c>
      <c r="C24" s="21"/>
      <c r="D24" s="21" t="s">
        <v>40</v>
      </c>
      <c r="E24" s="22">
        <f t="shared" ref="E24:J24" si="11">SUM(E25:E34)</f>
        <v>6101979632</v>
      </c>
      <c r="F24" s="22">
        <f t="shared" si="11"/>
        <v>23573952842.369999</v>
      </c>
      <c r="G24" s="22">
        <f t="shared" si="11"/>
        <v>20</v>
      </c>
      <c r="H24" s="22">
        <f t="shared" si="11"/>
        <v>29675932454.369999</v>
      </c>
      <c r="I24" s="22">
        <f t="shared" si="11"/>
        <v>14606950604</v>
      </c>
      <c r="J24" s="22">
        <f t="shared" si="11"/>
        <v>15070412850.369999</v>
      </c>
      <c r="K24" s="23">
        <f t="shared" si="3"/>
        <v>0.49221538788915187</v>
      </c>
    </row>
    <row r="25" spans="1:11" s="29" customFormat="1" ht="25.5" x14ac:dyDescent="0.25">
      <c r="A25" s="27">
        <v>12040100</v>
      </c>
      <c r="B25" s="24">
        <f t="shared" si="1"/>
        <v>8</v>
      </c>
      <c r="C25" s="27">
        <v>115</v>
      </c>
      <c r="D25" s="27" t="s">
        <v>41</v>
      </c>
      <c r="E25" s="28">
        <v>6101979632</v>
      </c>
      <c r="F25" s="28">
        <v>653740025.37</v>
      </c>
      <c r="G25" s="28">
        <v>0</v>
      </c>
      <c r="H25" s="28">
        <v>6755719657.3699999</v>
      </c>
      <c r="I25" s="28">
        <v>2989970019</v>
      </c>
      <c r="J25" s="28">
        <v>3765749638.3699999</v>
      </c>
      <c r="K25" s="26">
        <f t="shared" si="3"/>
        <v>0.44258349526658641</v>
      </c>
    </row>
    <row r="26" spans="1:11" s="29" customFormat="1" ht="25.5" x14ac:dyDescent="0.25">
      <c r="A26" s="27">
        <v>12040124</v>
      </c>
      <c r="B26" s="24">
        <f t="shared" si="1"/>
        <v>8</v>
      </c>
      <c r="C26" s="27">
        <v>126</v>
      </c>
      <c r="D26" s="27" t="s">
        <v>42</v>
      </c>
      <c r="E26" s="28">
        <v>0</v>
      </c>
      <c r="F26" s="28">
        <v>249846939</v>
      </c>
      <c r="G26" s="28">
        <v>0</v>
      </c>
      <c r="H26" s="28">
        <v>249846939</v>
      </c>
      <c r="I26" s="28">
        <v>120000000</v>
      </c>
      <c r="J26" s="28">
        <v>129846939</v>
      </c>
      <c r="K26" s="26">
        <f t="shared" si="3"/>
        <v>0.48029405715472862</v>
      </c>
    </row>
    <row r="27" spans="1:11" s="29" customFormat="1" ht="25.5" x14ac:dyDescent="0.25">
      <c r="A27" s="27">
        <v>12040127</v>
      </c>
      <c r="B27" s="24">
        <f t="shared" si="1"/>
        <v>8</v>
      </c>
      <c r="C27" s="27">
        <v>128</v>
      </c>
      <c r="D27" s="27" t="s">
        <v>43</v>
      </c>
      <c r="E27" s="28">
        <v>0</v>
      </c>
      <c r="F27" s="28">
        <v>885054569</v>
      </c>
      <c r="G27" s="28">
        <v>0</v>
      </c>
      <c r="H27" s="28">
        <v>885054569</v>
      </c>
      <c r="I27" s="28">
        <v>10881858</v>
      </c>
      <c r="J27" s="28">
        <v>874172711</v>
      </c>
      <c r="K27" s="26">
        <f t="shared" si="3"/>
        <v>1.2295126629644007E-2</v>
      </c>
    </row>
    <row r="28" spans="1:11" s="29" customFormat="1" ht="38.25" x14ac:dyDescent="0.25">
      <c r="A28" s="27">
        <v>12040128</v>
      </c>
      <c r="B28" s="24">
        <f t="shared" si="1"/>
        <v>8</v>
      </c>
      <c r="C28" s="27">
        <v>129</v>
      </c>
      <c r="D28" s="27" t="s">
        <v>44</v>
      </c>
      <c r="E28" s="28">
        <v>0</v>
      </c>
      <c r="F28" s="28">
        <v>86968673</v>
      </c>
      <c r="G28" s="28">
        <v>0</v>
      </c>
      <c r="H28" s="28">
        <v>86968673</v>
      </c>
      <c r="I28" s="28">
        <v>86968672</v>
      </c>
      <c r="J28" s="28">
        <v>1</v>
      </c>
      <c r="K28" s="26">
        <f t="shared" si="3"/>
        <v>0.99999998850160676</v>
      </c>
    </row>
    <row r="29" spans="1:11" s="29" customFormat="1" ht="38.25" x14ac:dyDescent="0.25">
      <c r="A29" s="27">
        <v>12040129</v>
      </c>
      <c r="B29" s="24">
        <f t="shared" si="1"/>
        <v>8</v>
      </c>
      <c r="C29" s="27">
        <v>130</v>
      </c>
      <c r="D29" s="27" t="s">
        <v>45</v>
      </c>
      <c r="E29" s="28">
        <v>0</v>
      </c>
      <c r="F29" s="28">
        <v>13059177279</v>
      </c>
      <c r="G29" s="28">
        <v>0</v>
      </c>
      <c r="H29" s="28">
        <v>13059177279</v>
      </c>
      <c r="I29" s="28">
        <v>11323626060</v>
      </c>
      <c r="J29" s="28">
        <v>1735551219</v>
      </c>
      <c r="K29" s="26">
        <f t="shared" si="3"/>
        <v>0.86710102926691424</v>
      </c>
    </row>
    <row r="30" spans="1:11" s="29" customFormat="1" ht="25.5" x14ac:dyDescent="0.25">
      <c r="A30" s="27">
        <v>12040133</v>
      </c>
      <c r="B30" s="24">
        <f t="shared" si="1"/>
        <v>8</v>
      </c>
      <c r="C30" s="27">
        <v>134</v>
      </c>
      <c r="D30" s="27" t="s">
        <v>46</v>
      </c>
      <c r="E30" s="28">
        <v>0</v>
      </c>
      <c r="F30" s="28">
        <v>173098250</v>
      </c>
      <c r="G30" s="28">
        <v>0</v>
      </c>
      <c r="H30" s="28">
        <v>173098250</v>
      </c>
      <c r="I30" s="28">
        <v>74072995</v>
      </c>
      <c r="J30" s="28">
        <v>99025255</v>
      </c>
      <c r="K30" s="26">
        <f t="shared" si="3"/>
        <v>0.42792457462741534</v>
      </c>
    </row>
    <row r="31" spans="1:11" s="29" customFormat="1" x14ac:dyDescent="0.25">
      <c r="A31" s="27">
        <v>12040136</v>
      </c>
      <c r="B31" s="24">
        <f t="shared" si="1"/>
        <v>8</v>
      </c>
      <c r="C31" s="27">
        <v>105</v>
      </c>
      <c r="D31" s="27" t="s">
        <v>47</v>
      </c>
      <c r="E31" s="28">
        <v>0</v>
      </c>
      <c r="F31" s="28">
        <v>0</v>
      </c>
      <c r="G31" s="28">
        <v>0</v>
      </c>
      <c r="H31" s="28">
        <v>0</v>
      </c>
      <c r="I31" s="28">
        <v>1431000</v>
      </c>
      <c r="J31" s="28">
        <v>0</v>
      </c>
      <c r="K31" s="26">
        <v>0</v>
      </c>
    </row>
    <row r="32" spans="1:11" s="29" customFormat="1" ht="25.5" x14ac:dyDescent="0.25">
      <c r="A32" s="27">
        <v>12040137</v>
      </c>
      <c r="B32" s="24">
        <f t="shared" si="1"/>
        <v>8</v>
      </c>
      <c r="C32" s="27">
        <v>143</v>
      </c>
      <c r="D32" s="27" t="s">
        <v>48</v>
      </c>
      <c r="E32" s="28">
        <v>0</v>
      </c>
      <c r="F32" s="28">
        <v>5701189627</v>
      </c>
      <c r="G32" s="28">
        <v>0</v>
      </c>
      <c r="H32" s="28">
        <v>5701189627</v>
      </c>
      <c r="I32" s="28">
        <v>0</v>
      </c>
      <c r="J32" s="28">
        <v>5701189627</v>
      </c>
      <c r="K32" s="26">
        <f t="shared" si="3"/>
        <v>0</v>
      </c>
    </row>
    <row r="33" spans="1:11" s="29" customFormat="1" ht="38.25" x14ac:dyDescent="0.25">
      <c r="A33" s="27">
        <v>12040138</v>
      </c>
      <c r="B33" s="24">
        <f t="shared" si="1"/>
        <v>8</v>
      </c>
      <c r="C33" s="27">
        <v>144</v>
      </c>
      <c r="D33" s="27" t="s">
        <v>49</v>
      </c>
      <c r="E33" s="28">
        <v>0</v>
      </c>
      <c r="F33" s="28">
        <v>2644877480</v>
      </c>
      <c r="G33" s="28">
        <v>20</v>
      </c>
      <c r="H33" s="28">
        <v>2644877460</v>
      </c>
      <c r="I33" s="28">
        <v>0</v>
      </c>
      <c r="J33" s="28">
        <v>2644877460</v>
      </c>
      <c r="K33" s="26">
        <f t="shared" si="3"/>
        <v>0</v>
      </c>
    </row>
    <row r="34" spans="1:11" s="29" customFormat="1" x14ac:dyDescent="0.25">
      <c r="A34" s="27">
        <v>12040139</v>
      </c>
      <c r="B34" s="24">
        <f t="shared" si="1"/>
        <v>8</v>
      </c>
      <c r="C34" s="27">
        <v>145</v>
      </c>
      <c r="D34" s="27" t="s">
        <v>66</v>
      </c>
      <c r="E34" s="28">
        <v>0</v>
      </c>
      <c r="F34" s="28">
        <v>120000000</v>
      </c>
      <c r="G34" s="28">
        <v>0</v>
      </c>
      <c r="H34" s="28">
        <v>120000000</v>
      </c>
      <c r="I34" s="28">
        <v>0</v>
      </c>
      <c r="J34" s="28">
        <v>120000000</v>
      </c>
      <c r="K34" s="26">
        <f t="shared" si="3"/>
        <v>0</v>
      </c>
    </row>
    <row r="35" spans="1:11" x14ac:dyDescent="0.25">
      <c r="A35" s="21" t="s">
        <v>50</v>
      </c>
      <c r="B35" s="21">
        <f t="shared" si="1"/>
        <v>4</v>
      </c>
      <c r="C35" s="21"/>
      <c r="D35" s="21" t="s">
        <v>51</v>
      </c>
      <c r="E35" s="22">
        <f t="shared" ref="E35:J35" si="12">+E36</f>
        <v>0</v>
      </c>
      <c r="F35" s="22">
        <f t="shared" si="12"/>
        <v>18008732877.580002</v>
      </c>
      <c r="G35" s="22">
        <f t="shared" si="12"/>
        <v>0</v>
      </c>
      <c r="H35" s="22">
        <f t="shared" si="12"/>
        <v>18008732877.580002</v>
      </c>
      <c r="I35" s="22">
        <f t="shared" si="12"/>
        <v>15988777324.360001</v>
      </c>
      <c r="J35" s="22">
        <f t="shared" si="12"/>
        <v>2714218505.48</v>
      </c>
      <c r="K35" s="23">
        <f t="shared" si="3"/>
        <v>0.88783466516210319</v>
      </c>
    </row>
    <row r="36" spans="1:11" x14ac:dyDescent="0.25">
      <c r="A36" s="21" t="s">
        <v>52</v>
      </c>
      <c r="B36" s="21">
        <f t="shared" si="1"/>
        <v>6</v>
      </c>
      <c r="C36" s="21"/>
      <c r="D36" s="21" t="s">
        <v>53</v>
      </c>
      <c r="E36" s="22">
        <f t="shared" ref="E36:J36" si="13">SUM(E37:E47)</f>
        <v>0</v>
      </c>
      <c r="F36" s="22">
        <f t="shared" si="13"/>
        <v>18008732877.580002</v>
      </c>
      <c r="G36" s="22">
        <f t="shared" si="13"/>
        <v>0</v>
      </c>
      <c r="H36" s="22">
        <f t="shared" si="13"/>
        <v>18008732877.580002</v>
      </c>
      <c r="I36" s="22">
        <f t="shared" si="13"/>
        <v>15988777324.360001</v>
      </c>
      <c r="J36" s="22">
        <f t="shared" si="13"/>
        <v>2714218505.48</v>
      </c>
      <c r="K36" s="23">
        <f t="shared" si="3"/>
        <v>0.88783466516210319</v>
      </c>
    </row>
    <row r="37" spans="1:11" x14ac:dyDescent="0.25">
      <c r="A37" s="24">
        <v>12050100</v>
      </c>
      <c r="B37" s="24">
        <f t="shared" si="1"/>
        <v>8</v>
      </c>
      <c r="C37" s="24">
        <v>101</v>
      </c>
      <c r="D37" s="24" t="s">
        <v>54</v>
      </c>
      <c r="E37" s="25">
        <v>0</v>
      </c>
      <c r="F37" s="25">
        <v>0</v>
      </c>
      <c r="G37" s="25">
        <v>0</v>
      </c>
      <c r="H37" s="25">
        <v>0</v>
      </c>
      <c r="I37" s="25">
        <v>560929620.25999999</v>
      </c>
      <c r="J37" s="25">
        <v>0</v>
      </c>
      <c r="K37" s="26">
        <v>0</v>
      </c>
    </row>
    <row r="38" spans="1:11" x14ac:dyDescent="0.25">
      <c r="A38" s="24">
        <v>12050101</v>
      </c>
      <c r="B38" s="24">
        <f t="shared" si="1"/>
        <v>8</v>
      </c>
      <c r="C38" s="24">
        <v>101</v>
      </c>
      <c r="D38" s="24" t="s">
        <v>55</v>
      </c>
      <c r="E38" s="25">
        <v>0</v>
      </c>
      <c r="F38" s="25">
        <v>0</v>
      </c>
      <c r="G38" s="25">
        <v>0</v>
      </c>
      <c r="H38" s="25">
        <v>0</v>
      </c>
      <c r="I38" s="30">
        <v>133333332</v>
      </c>
      <c r="J38" s="25">
        <v>0</v>
      </c>
      <c r="K38" s="26">
        <v>0</v>
      </c>
    </row>
    <row r="39" spans="1:11" x14ac:dyDescent="0.25">
      <c r="A39" s="24">
        <v>12050113</v>
      </c>
      <c r="B39" s="24">
        <f t="shared" si="1"/>
        <v>8</v>
      </c>
      <c r="C39" s="24">
        <v>101</v>
      </c>
      <c r="D39" s="24" t="s">
        <v>56</v>
      </c>
      <c r="E39" s="25">
        <v>0</v>
      </c>
      <c r="F39" s="25">
        <v>591059947.58000004</v>
      </c>
      <c r="G39" s="25">
        <v>0</v>
      </c>
      <c r="H39" s="25">
        <v>591059947.58000004</v>
      </c>
      <c r="I39" s="30">
        <v>0</v>
      </c>
      <c r="J39" s="25">
        <v>591059947.58000004</v>
      </c>
      <c r="K39" s="26">
        <f t="shared" si="3"/>
        <v>0</v>
      </c>
    </row>
    <row r="40" spans="1:11" ht="25.5" x14ac:dyDescent="0.25">
      <c r="A40" s="31">
        <v>12050112</v>
      </c>
      <c r="B40" s="24">
        <f t="shared" si="1"/>
        <v>8</v>
      </c>
      <c r="C40" s="32">
        <v>118</v>
      </c>
      <c r="D40" s="33" t="s">
        <v>57</v>
      </c>
      <c r="E40" s="34">
        <v>0</v>
      </c>
      <c r="F40" s="34">
        <v>1372915184</v>
      </c>
      <c r="G40" s="28">
        <v>0</v>
      </c>
      <c r="H40" s="35">
        <v>1372915184</v>
      </c>
      <c r="I40" s="36">
        <v>1372915184</v>
      </c>
      <c r="J40" s="37">
        <f t="shared" ref="J40:J46" si="14">+H40-I40</f>
        <v>0</v>
      </c>
      <c r="K40" s="26">
        <f>+I40/H40</f>
        <v>1</v>
      </c>
    </row>
    <row r="41" spans="1:11" ht="25.5" x14ac:dyDescent="0.25">
      <c r="A41" s="31">
        <v>12050112</v>
      </c>
      <c r="B41" s="24">
        <f t="shared" si="1"/>
        <v>8</v>
      </c>
      <c r="C41" s="32">
        <v>128</v>
      </c>
      <c r="D41" s="33" t="s">
        <v>58</v>
      </c>
      <c r="E41" s="34">
        <v>0</v>
      </c>
      <c r="F41" s="34">
        <v>6822380115</v>
      </c>
      <c r="G41" s="28">
        <v>0</v>
      </c>
      <c r="H41" s="35">
        <v>6822380115</v>
      </c>
      <c r="I41" s="36">
        <f>+H41-J41</f>
        <v>5179221557.1000004</v>
      </c>
      <c r="J41" s="37">
        <v>1643158557.9000001</v>
      </c>
      <c r="K41" s="26">
        <f t="shared" ref="K41:K47" si="15">+I41/H41</f>
        <v>0.75915171388834302</v>
      </c>
    </row>
    <row r="42" spans="1:11" ht="38.25" x14ac:dyDescent="0.25">
      <c r="A42" s="31">
        <v>12050112</v>
      </c>
      <c r="B42" s="24">
        <f t="shared" si="1"/>
        <v>8</v>
      </c>
      <c r="C42" s="32">
        <v>129</v>
      </c>
      <c r="D42" s="33" t="s">
        <v>59</v>
      </c>
      <c r="E42" s="34">
        <v>0</v>
      </c>
      <c r="F42" s="34">
        <v>1298215800</v>
      </c>
      <c r="G42" s="28">
        <v>0</v>
      </c>
      <c r="H42" s="35">
        <v>1298215800</v>
      </c>
      <c r="I42" s="36">
        <v>1298215800</v>
      </c>
      <c r="J42" s="37">
        <f t="shared" si="14"/>
        <v>0</v>
      </c>
      <c r="K42" s="26">
        <f t="shared" si="15"/>
        <v>1</v>
      </c>
    </row>
    <row r="43" spans="1:11" ht="38.25" x14ac:dyDescent="0.25">
      <c r="A43" s="31">
        <v>12050112</v>
      </c>
      <c r="B43" s="24">
        <f t="shared" si="1"/>
        <v>8</v>
      </c>
      <c r="C43" s="32">
        <v>130</v>
      </c>
      <c r="D43" s="33" t="s">
        <v>60</v>
      </c>
      <c r="E43" s="34">
        <v>0</v>
      </c>
      <c r="F43" s="34">
        <v>5409519443</v>
      </c>
      <c r="G43" s="28">
        <v>0</v>
      </c>
      <c r="H43" s="35">
        <v>5409519443</v>
      </c>
      <c r="I43" s="36">
        <v>5409519443</v>
      </c>
      <c r="J43" s="37">
        <f t="shared" si="14"/>
        <v>0</v>
      </c>
      <c r="K43" s="26">
        <f t="shared" si="15"/>
        <v>1</v>
      </c>
    </row>
    <row r="44" spans="1:11" ht="38.25" x14ac:dyDescent="0.25">
      <c r="A44" s="31">
        <v>12050112</v>
      </c>
      <c r="B44" s="24">
        <f t="shared" si="1"/>
        <v>8</v>
      </c>
      <c r="C44" s="32">
        <v>131</v>
      </c>
      <c r="D44" s="33" t="s">
        <v>61</v>
      </c>
      <c r="E44" s="34">
        <v>0</v>
      </c>
      <c r="F44" s="34">
        <v>60327453</v>
      </c>
      <c r="G44" s="28">
        <v>0</v>
      </c>
      <c r="H44" s="35">
        <v>60327453</v>
      </c>
      <c r="I44" s="36">
        <v>60327453</v>
      </c>
      <c r="J44" s="37">
        <f t="shared" si="14"/>
        <v>0</v>
      </c>
      <c r="K44" s="26">
        <f t="shared" si="15"/>
        <v>1</v>
      </c>
    </row>
    <row r="45" spans="1:11" ht="25.5" x14ac:dyDescent="0.25">
      <c r="A45" s="31">
        <v>12050112</v>
      </c>
      <c r="B45" s="24">
        <f t="shared" si="1"/>
        <v>8</v>
      </c>
      <c r="C45" s="32">
        <v>132</v>
      </c>
      <c r="D45" s="33" t="s">
        <v>62</v>
      </c>
      <c r="E45" s="34">
        <v>0</v>
      </c>
      <c r="F45" s="34">
        <v>312344745</v>
      </c>
      <c r="G45" s="28">
        <v>0</v>
      </c>
      <c r="H45" s="35">
        <v>312344745</v>
      </c>
      <c r="I45" s="36">
        <v>312344745</v>
      </c>
      <c r="J45" s="37">
        <f t="shared" si="14"/>
        <v>0</v>
      </c>
      <c r="K45" s="26">
        <f t="shared" si="15"/>
        <v>1</v>
      </c>
    </row>
    <row r="46" spans="1:11" ht="25.5" x14ac:dyDescent="0.25">
      <c r="A46" s="31">
        <v>12050112</v>
      </c>
      <c r="B46" s="24">
        <f t="shared" si="1"/>
        <v>8</v>
      </c>
      <c r="C46" s="32">
        <v>133</v>
      </c>
      <c r="D46" s="33" t="s">
        <v>63</v>
      </c>
      <c r="E46" s="34">
        <v>0</v>
      </c>
      <c r="F46" s="34">
        <v>437454400</v>
      </c>
      <c r="G46" s="28">
        <v>0</v>
      </c>
      <c r="H46" s="35">
        <v>437454400</v>
      </c>
      <c r="I46" s="36">
        <v>437454400</v>
      </c>
      <c r="J46" s="37">
        <f t="shared" si="14"/>
        <v>0</v>
      </c>
      <c r="K46" s="26">
        <f t="shared" si="15"/>
        <v>1</v>
      </c>
    </row>
    <row r="47" spans="1:11" ht="25.5" x14ac:dyDescent="0.25">
      <c r="A47" s="31">
        <v>12050112</v>
      </c>
      <c r="B47" s="24">
        <f t="shared" si="1"/>
        <v>8</v>
      </c>
      <c r="C47" s="32">
        <v>134</v>
      </c>
      <c r="D47" s="33" t="s">
        <v>64</v>
      </c>
      <c r="E47" s="34">
        <v>0</v>
      </c>
      <c r="F47" s="34">
        <v>1704515790</v>
      </c>
      <c r="G47" s="28">
        <v>0</v>
      </c>
      <c r="H47" s="35">
        <v>1704515790</v>
      </c>
      <c r="I47" s="36">
        <f>644722430+579793360</f>
        <v>1224515790</v>
      </c>
      <c r="J47" s="37">
        <f>+H47-I47</f>
        <v>480000000</v>
      </c>
      <c r="K47" s="26">
        <f t="shared" si="15"/>
        <v>0.7183950991735899</v>
      </c>
    </row>
  </sheetData>
  <autoFilter ref="A8:K47"/>
  <mergeCells count="3">
    <mergeCell ref="D3:K3"/>
    <mergeCell ref="D4:K4"/>
    <mergeCell ref="D5:K5"/>
  </mergeCells>
  <pageMargins left="0" right="0" top="0" bottom="0" header="0" footer="0"/>
  <pageSetup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48"/>
  <sheetViews>
    <sheetView showGridLines="0" showOutlineSymbols="0" zoomScale="80" zoomScaleNormal="80" workbookViewId="0">
      <selection activeCell="D28" sqref="D28"/>
    </sheetView>
  </sheetViews>
  <sheetFormatPr baseColWidth="10" defaultColWidth="6.85546875" defaultRowHeight="12.75" x14ac:dyDescent="0.25"/>
  <cols>
    <col min="1" max="1" width="13.140625" style="1" customWidth="1"/>
    <col min="2" max="2" width="6.85546875" style="1" hidden="1" customWidth="1"/>
    <col min="3" max="3" width="7.140625" style="1" customWidth="1"/>
    <col min="4" max="4" width="75.5703125" style="1" customWidth="1"/>
    <col min="5" max="11" width="19.140625" style="1" customWidth="1"/>
    <col min="12" max="256" width="6.85546875" style="1"/>
    <col min="257" max="257" width="13.140625" style="1" customWidth="1"/>
    <col min="258" max="258" width="6.85546875" style="1" customWidth="1"/>
    <col min="259" max="259" width="7.140625" style="1" customWidth="1"/>
    <col min="260" max="260" width="75.5703125" style="1" customWidth="1"/>
    <col min="261" max="267" width="19.140625" style="1" customWidth="1"/>
    <col min="268" max="512" width="6.85546875" style="1"/>
    <col min="513" max="513" width="13.140625" style="1" customWidth="1"/>
    <col min="514" max="514" width="6.85546875" style="1" customWidth="1"/>
    <col min="515" max="515" width="7.140625" style="1" customWidth="1"/>
    <col min="516" max="516" width="75.5703125" style="1" customWidth="1"/>
    <col min="517" max="523" width="19.140625" style="1" customWidth="1"/>
    <col min="524" max="768" width="6.85546875" style="1"/>
    <col min="769" max="769" width="13.140625" style="1" customWidth="1"/>
    <col min="770" max="770" width="6.85546875" style="1" customWidth="1"/>
    <col min="771" max="771" width="7.140625" style="1" customWidth="1"/>
    <col min="772" max="772" width="75.5703125" style="1" customWidth="1"/>
    <col min="773" max="779" width="19.140625" style="1" customWidth="1"/>
    <col min="780" max="1024" width="6.85546875" style="1"/>
    <col min="1025" max="1025" width="13.140625" style="1" customWidth="1"/>
    <col min="1026" max="1026" width="6.85546875" style="1" customWidth="1"/>
    <col min="1027" max="1027" width="7.140625" style="1" customWidth="1"/>
    <col min="1028" max="1028" width="75.5703125" style="1" customWidth="1"/>
    <col min="1029" max="1035" width="19.140625" style="1" customWidth="1"/>
    <col min="1036" max="1280" width="6.85546875" style="1"/>
    <col min="1281" max="1281" width="13.140625" style="1" customWidth="1"/>
    <col min="1282" max="1282" width="6.85546875" style="1" customWidth="1"/>
    <col min="1283" max="1283" width="7.140625" style="1" customWidth="1"/>
    <col min="1284" max="1284" width="75.5703125" style="1" customWidth="1"/>
    <col min="1285" max="1291" width="19.140625" style="1" customWidth="1"/>
    <col min="1292" max="1536" width="6.85546875" style="1"/>
    <col min="1537" max="1537" width="13.140625" style="1" customWidth="1"/>
    <col min="1538" max="1538" width="6.85546875" style="1" customWidth="1"/>
    <col min="1539" max="1539" width="7.140625" style="1" customWidth="1"/>
    <col min="1540" max="1540" width="75.5703125" style="1" customWidth="1"/>
    <col min="1541" max="1547" width="19.140625" style="1" customWidth="1"/>
    <col min="1548" max="1792" width="6.85546875" style="1"/>
    <col min="1793" max="1793" width="13.140625" style="1" customWidth="1"/>
    <col min="1794" max="1794" width="6.85546875" style="1" customWidth="1"/>
    <col min="1795" max="1795" width="7.140625" style="1" customWidth="1"/>
    <col min="1796" max="1796" width="75.5703125" style="1" customWidth="1"/>
    <col min="1797" max="1803" width="19.140625" style="1" customWidth="1"/>
    <col min="1804" max="2048" width="6.85546875" style="1"/>
    <col min="2049" max="2049" width="13.140625" style="1" customWidth="1"/>
    <col min="2050" max="2050" width="6.85546875" style="1" customWidth="1"/>
    <col min="2051" max="2051" width="7.140625" style="1" customWidth="1"/>
    <col min="2052" max="2052" width="75.5703125" style="1" customWidth="1"/>
    <col min="2053" max="2059" width="19.140625" style="1" customWidth="1"/>
    <col min="2060" max="2304" width="6.85546875" style="1"/>
    <col min="2305" max="2305" width="13.140625" style="1" customWidth="1"/>
    <col min="2306" max="2306" width="6.85546875" style="1" customWidth="1"/>
    <col min="2307" max="2307" width="7.140625" style="1" customWidth="1"/>
    <col min="2308" max="2308" width="75.5703125" style="1" customWidth="1"/>
    <col min="2309" max="2315" width="19.140625" style="1" customWidth="1"/>
    <col min="2316" max="2560" width="6.85546875" style="1"/>
    <col min="2561" max="2561" width="13.140625" style="1" customWidth="1"/>
    <col min="2562" max="2562" width="6.85546875" style="1" customWidth="1"/>
    <col min="2563" max="2563" width="7.140625" style="1" customWidth="1"/>
    <col min="2564" max="2564" width="75.5703125" style="1" customWidth="1"/>
    <col min="2565" max="2571" width="19.140625" style="1" customWidth="1"/>
    <col min="2572" max="2816" width="6.85546875" style="1"/>
    <col min="2817" max="2817" width="13.140625" style="1" customWidth="1"/>
    <col min="2818" max="2818" width="6.85546875" style="1" customWidth="1"/>
    <col min="2819" max="2819" width="7.140625" style="1" customWidth="1"/>
    <col min="2820" max="2820" width="75.5703125" style="1" customWidth="1"/>
    <col min="2821" max="2827" width="19.140625" style="1" customWidth="1"/>
    <col min="2828" max="3072" width="6.85546875" style="1"/>
    <col min="3073" max="3073" width="13.140625" style="1" customWidth="1"/>
    <col min="3074" max="3074" width="6.85546875" style="1" customWidth="1"/>
    <col min="3075" max="3075" width="7.140625" style="1" customWidth="1"/>
    <col min="3076" max="3076" width="75.5703125" style="1" customWidth="1"/>
    <col min="3077" max="3083" width="19.140625" style="1" customWidth="1"/>
    <col min="3084" max="3328" width="6.85546875" style="1"/>
    <col min="3329" max="3329" width="13.140625" style="1" customWidth="1"/>
    <col min="3330" max="3330" width="6.85546875" style="1" customWidth="1"/>
    <col min="3331" max="3331" width="7.140625" style="1" customWidth="1"/>
    <col min="3332" max="3332" width="75.5703125" style="1" customWidth="1"/>
    <col min="3333" max="3339" width="19.140625" style="1" customWidth="1"/>
    <col min="3340" max="3584" width="6.85546875" style="1"/>
    <col min="3585" max="3585" width="13.140625" style="1" customWidth="1"/>
    <col min="3586" max="3586" width="6.85546875" style="1" customWidth="1"/>
    <col min="3587" max="3587" width="7.140625" style="1" customWidth="1"/>
    <col min="3588" max="3588" width="75.5703125" style="1" customWidth="1"/>
    <col min="3589" max="3595" width="19.140625" style="1" customWidth="1"/>
    <col min="3596" max="3840" width="6.85546875" style="1"/>
    <col min="3841" max="3841" width="13.140625" style="1" customWidth="1"/>
    <col min="3842" max="3842" width="6.85546875" style="1" customWidth="1"/>
    <col min="3843" max="3843" width="7.140625" style="1" customWidth="1"/>
    <col min="3844" max="3844" width="75.5703125" style="1" customWidth="1"/>
    <col min="3845" max="3851" width="19.140625" style="1" customWidth="1"/>
    <col min="3852" max="4096" width="6.85546875" style="1"/>
    <col min="4097" max="4097" width="13.140625" style="1" customWidth="1"/>
    <col min="4098" max="4098" width="6.85546875" style="1" customWidth="1"/>
    <col min="4099" max="4099" width="7.140625" style="1" customWidth="1"/>
    <col min="4100" max="4100" width="75.5703125" style="1" customWidth="1"/>
    <col min="4101" max="4107" width="19.140625" style="1" customWidth="1"/>
    <col min="4108" max="4352" width="6.85546875" style="1"/>
    <col min="4353" max="4353" width="13.140625" style="1" customWidth="1"/>
    <col min="4354" max="4354" width="6.85546875" style="1" customWidth="1"/>
    <col min="4355" max="4355" width="7.140625" style="1" customWidth="1"/>
    <col min="4356" max="4356" width="75.5703125" style="1" customWidth="1"/>
    <col min="4357" max="4363" width="19.140625" style="1" customWidth="1"/>
    <col min="4364" max="4608" width="6.85546875" style="1"/>
    <col min="4609" max="4609" width="13.140625" style="1" customWidth="1"/>
    <col min="4610" max="4610" width="6.85546875" style="1" customWidth="1"/>
    <col min="4611" max="4611" width="7.140625" style="1" customWidth="1"/>
    <col min="4612" max="4612" width="75.5703125" style="1" customWidth="1"/>
    <col min="4613" max="4619" width="19.140625" style="1" customWidth="1"/>
    <col min="4620" max="4864" width="6.85546875" style="1"/>
    <col min="4865" max="4865" width="13.140625" style="1" customWidth="1"/>
    <col min="4866" max="4866" width="6.85546875" style="1" customWidth="1"/>
    <col min="4867" max="4867" width="7.140625" style="1" customWidth="1"/>
    <col min="4868" max="4868" width="75.5703125" style="1" customWidth="1"/>
    <col min="4869" max="4875" width="19.140625" style="1" customWidth="1"/>
    <col min="4876" max="5120" width="6.85546875" style="1"/>
    <col min="5121" max="5121" width="13.140625" style="1" customWidth="1"/>
    <col min="5122" max="5122" width="6.85546875" style="1" customWidth="1"/>
    <col min="5123" max="5123" width="7.140625" style="1" customWidth="1"/>
    <col min="5124" max="5124" width="75.5703125" style="1" customWidth="1"/>
    <col min="5125" max="5131" width="19.140625" style="1" customWidth="1"/>
    <col min="5132" max="5376" width="6.85546875" style="1"/>
    <col min="5377" max="5377" width="13.140625" style="1" customWidth="1"/>
    <col min="5378" max="5378" width="6.85546875" style="1" customWidth="1"/>
    <col min="5379" max="5379" width="7.140625" style="1" customWidth="1"/>
    <col min="5380" max="5380" width="75.5703125" style="1" customWidth="1"/>
    <col min="5381" max="5387" width="19.140625" style="1" customWidth="1"/>
    <col min="5388" max="5632" width="6.85546875" style="1"/>
    <col min="5633" max="5633" width="13.140625" style="1" customWidth="1"/>
    <col min="5634" max="5634" width="6.85546875" style="1" customWidth="1"/>
    <col min="5635" max="5635" width="7.140625" style="1" customWidth="1"/>
    <col min="5636" max="5636" width="75.5703125" style="1" customWidth="1"/>
    <col min="5637" max="5643" width="19.140625" style="1" customWidth="1"/>
    <col min="5644" max="5888" width="6.85546875" style="1"/>
    <col min="5889" max="5889" width="13.140625" style="1" customWidth="1"/>
    <col min="5890" max="5890" width="6.85546875" style="1" customWidth="1"/>
    <col min="5891" max="5891" width="7.140625" style="1" customWidth="1"/>
    <col min="5892" max="5892" width="75.5703125" style="1" customWidth="1"/>
    <col min="5893" max="5899" width="19.140625" style="1" customWidth="1"/>
    <col min="5900" max="6144" width="6.85546875" style="1"/>
    <col min="6145" max="6145" width="13.140625" style="1" customWidth="1"/>
    <col min="6146" max="6146" width="6.85546875" style="1" customWidth="1"/>
    <col min="6147" max="6147" width="7.140625" style="1" customWidth="1"/>
    <col min="6148" max="6148" width="75.5703125" style="1" customWidth="1"/>
    <col min="6149" max="6155" width="19.140625" style="1" customWidth="1"/>
    <col min="6156" max="6400" width="6.85546875" style="1"/>
    <col min="6401" max="6401" width="13.140625" style="1" customWidth="1"/>
    <col min="6402" max="6402" width="6.85546875" style="1" customWidth="1"/>
    <col min="6403" max="6403" width="7.140625" style="1" customWidth="1"/>
    <col min="6404" max="6404" width="75.5703125" style="1" customWidth="1"/>
    <col min="6405" max="6411" width="19.140625" style="1" customWidth="1"/>
    <col min="6412" max="6656" width="6.85546875" style="1"/>
    <col min="6657" max="6657" width="13.140625" style="1" customWidth="1"/>
    <col min="6658" max="6658" width="6.85546875" style="1" customWidth="1"/>
    <col min="6659" max="6659" width="7.140625" style="1" customWidth="1"/>
    <col min="6660" max="6660" width="75.5703125" style="1" customWidth="1"/>
    <col min="6661" max="6667" width="19.140625" style="1" customWidth="1"/>
    <col min="6668" max="6912" width="6.85546875" style="1"/>
    <col min="6913" max="6913" width="13.140625" style="1" customWidth="1"/>
    <col min="6914" max="6914" width="6.85546875" style="1" customWidth="1"/>
    <col min="6915" max="6915" width="7.140625" style="1" customWidth="1"/>
    <col min="6916" max="6916" width="75.5703125" style="1" customWidth="1"/>
    <col min="6917" max="6923" width="19.140625" style="1" customWidth="1"/>
    <col min="6924" max="7168" width="6.85546875" style="1"/>
    <col min="7169" max="7169" width="13.140625" style="1" customWidth="1"/>
    <col min="7170" max="7170" width="6.85546875" style="1" customWidth="1"/>
    <col min="7171" max="7171" width="7.140625" style="1" customWidth="1"/>
    <col min="7172" max="7172" width="75.5703125" style="1" customWidth="1"/>
    <col min="7173" max="7179" width="19.140625" style="1" customWidth="1"/>
    <col min="7180" max="7424" width="6.85546875" style="1"/>
    <col min="7425" max="7425" width="13.140625" style="1" customWidth="1"/>
    <col min="7426" max="7426" width="6.85546875" style="1" customWidth="1"/>
    <col min="7427" max="7427" width="7.140625" style="1" customWidth="1"/>
    <col min="7428" max="7428" width="75.5703125" style="1" customWidth="1"/>
    <col min="7429" max="7435" width="19.140625" style="1" customWidth="1"/>
    <col min="7436" max="7680" width="6.85546875" style="1"/>
    <col min="7681" max="7681" width="13.140625" style="1" customWidth="1"/>
    <col min="7682" max="7682" width="6.85546875" style="1" customWidth="1"/>
    <col min="7683" max="7683" width="7.140625" style="1" customWidth="1"/>
    <col min="7684" max="7684" width="75.5703125" style="1" customWidth="1"/>
    <col min="7685" max="7691" width="19.140625" style="1" customWidth="1"/>
    <col min="7692" max="7936" width="6.85546875" style="1"/>
    <col min="7937" max="7937" width="13.140625" style="1" customWidth="1"/>
    <col min="7938" max="7938" width="6.85546875" style="1" customWidth="1"/>
    <col min="7939" max="7939" width="7.140625" style="1" customWidth="1"/>
    <col min="7940" max="7940" width="75.5703125" style="1" customWidth="1"/>
    <col min="7941" max="7947" width="19.140625" style="1" customWidth="1"/>
    <col min="7948" max="8192" width="6.85546875" style="1"/>
    <col min="8193" max="8193" width="13.140625" style="1" customWidth="1"/>
    <col min="8194" max="8194" width="6.85546875" style="1" customWidth="1"/>
    <col min="8195" max="8195" width="7.140625" style="1" customWidth="1"/>
    <col min="8196" max="8196" width="75.5703125" style="1" customWidth="1"/>
    <col min="8197" max="8203" width="19.140625" style="1" customWidth="1"/>
    <col min="8204" max="8448" width="6.85546875" style="1"/>
    <col min="8449" max="8449" width="13.140625" style="1" customWidth="1"/>
    <col min="8450" max="8450" width="6.85546875" style="1" customWidth="1"/>
    <col min="8451" max="8451" width="7.140625" style="1" customWidth="1"/>
    <col min="8452" max="8452" width="75.5703125" style="1" customWidth="1"/>
    <col min="8453" max="8459" width="19.140625" style="1" customWidth="1"/>
    <col min="8460" max="8704" width="6.85546875" style="1"/>
    <col min="8705" max="8705" width="13.140625" style="1" customWidth="1"/>
    <col min="8706" max="8706" width="6.85546875" style="1" customWidth="1"/>
    <col min="8707" max="8707" width="7.140625" style="1" customWidth="1"/>
    <col min="8708" max="8708" width="75.5703125" style="1" customWidth="1"/>
    <col min="8709" max="8715" width="19.140625" style="1" customWidth="1"/>
    <col min="8716" max="8960" width="6.85546875" style="1"/>
    <col min="8961" max="8961" width="13.140625" style="1" customWidth="1"/>
    <col min="8962" max="8962" width="6.85546875" style="1" customWidth="1"/>
    <col min="8963" max="8963" width="7.140625" style="1" customWidth="1"/>
    <col min="8964" max="8964" width="75.5703125" style="1" customWidth="1"/>
    <col min="8965" max="8971" width="19.140625" style="1" customWidth="1"/>
    <col min="8972" max="9216" width="6.85546875" style="1"/>
    <col min="9217" max="9217" width="13.140625" style="1" customWidth="1"/>
    <col min="9218" max="9218" width="6.85546875" style="1" customWidth="1"/>
    <col min="9219" max="9219" width="7.140625" style="1" customWidth="1"/>
    <col min="9220" max="9220" width="75.5703125" style="1" customWidth="1"/>
    <col min="9221" max="9227" width="19.140625" style="1" customWidth="1"/>
    <col min="9228" max="9472" width="6.85546875" style="1"/>
    <col min="9473" max="9473" width="13.140625" style="1" customWidth="1"/>
    <col min="9474" max="9474" width="6.85546875" style="1" customWidth="1"/>
    <col min="9475" max="9475" width="7.140625" style="1" customWidth="1"/>
    <col min="9476" max="9476" width="75.5703125" style="1" customWidth="1"/>
    <col min="9477" max="9483" width="19.140625" style="1" customWidth="1"/>
    <col min="9484" max="9728" width="6.85546875" style="1"/>
    <col min="9729" max="9729" width="13.140625" style="1" customWidth="1"/>
    <col min="9730" max="9730" width="6.85546875" style="1" customWidth="1"/>
    <col min="9731" max="9731" width="7.140625" style="1" customWidth="1"/>
    <col min="9732" max="9732" width="75.5703125" style="1" customWidth="1"/>
    <col min="9733" max="9739" width="19.140625" style="1" customWidth="1"/>
    <col min="9740" max="9984" width="6.85546875" style="1"/>
    <col min="9985" max="9985" width="13.140625" style="1" customWidth="1"/>
    <col min="9986" max="9986" width="6.85546875" style="1" customWidth="1"/>
    <col min="9987" max="9987" width="7.140625" style="1" customWidth="1"/>
    <col min="9988" max="9988" width="75.5703125" style="1" customWidth="1"/>
    <col min="9989" max="9995" width="19.140625" style="1" customWidth="1"/>
    <col min="9996" max="10240" width="6.85546875" style="1"/>
    <col min="10241" max="10241" width="13.140625" style="1" customWidth="1"/>
    <col min="10242" max="10242" width="6.85546875" style="1" customWidth="1"/>
    <col min="10243" max="10243" width="7.140625" style="1" customWidth="1"/>
    <col min="10244" max="10244" width="75.5703125" style="1" customWidth="1"/>
    <col min="10245" max="10251" width="19.140625" style="1" customWidth="1"/>
    <col min="10252" max="10496" width="6.85546875" style="1"/>
    <col min="10497" max="10497" width="13.140625" style="1" customWidth="1"/>
    <col min="10498" max="10498" width="6.85546875" style="1" customWidth="1"/>
    <col min="10499" max="10499" width="7.140625" style="1" customWidth="1"/>
    <col min="10500" max="10500" width="75.5703125" style="1" customWidth="1"/>
    <col min="10501" max="10507" width="19.140625" style="1" customWidth="1"/>
    <col min="10508" max="10752" width="6.85546875" style="1"/>
    <col min="10753" max="10753" width="13.140625" style="1" customWidth="1"/>
    <col min="10754" max="10754" width="6.85546875" style="1" customWidth="1"/>
    <col min="10755" max="10755" width="7.140625" style="1" customWidth="1"/>
    <col min="10756" max="10756" width="75.5703125" style="1" customWidth="1"/>
    <col min="10757" max="10763" width="19.140625" style="1" customWidth="1"/>
    <col min="10764" max="11008" width="6.85546875" style="1"/>
    <col min="11009" max="11009" width="13.140625" style="1" customWidth="1"/>
    <col min="11010" max="11010" width="6.85546875" style="1" customWidth="1"/>
    <col min="11011" max="11011" width="7.140625" style="1" customWidth="1"/>
    <col min="11012" max="11012" width="75.5703125" style="1" customWidth="1"/>
    <col min="11013" max="11019" width="19.140625" style="1" customWidth="1"/>
    <col min="11020" max="11264" width="6.85546875" style="1"/>
    <col min="11265" max="11265" width="13.140625" style="1" customWidth="1"/>
    <col min="11266" max="11266" width="6.85546875" style="1" customWidth="1"/>
    <col min="11267" max="11267" width="7.140625" style="1" customWidth="1"/>
    <col min="11268" max="11268" width="75.5703125" style="1" customWidth="1"/>
    <col min="11269" max="11275" width="19.140625" style="1" customWidth="1"/>
    <col min="11276" max="11520" width="6.85546875" style="1"/>
    <col min="11521" max="11521" width="13.140625" style="1" customWidth="1"/>
    <col min="11522" max="11522" width="6.85546875" style="1" customWidth="1"/>
    <col min="11523" max="11523" width="7.140625" style="1" customWidth="1"/>
    <col min="11524" max="11524" width="75.5703125" style="1" customWidth="1"/>
    <col min="11525" max="11531" width="19.140625" style="1" customWidth="1"/>
    <col min="11532" max="11776" width="6.85546875" style="1"/>
    <col min="11777" max="11777" width="13.140625" style="1" customWidth="1"/>
    <col min="11778" max="11778" width="6.85546875" style="1" customWidth="1"/>
    <col min="11779" max="11779" width="7.140625" style="1" customWidth="1"/>
    <col min="11780" max="11780" width="75.5703125" style="1" customWidth="1"/>
    <col min="11781" max="11787" width="19.140625" style="1" customWidth="1"/>
    <col min="11788" max="12032" width="6.85546875" style="1"/>
    <col min="12033" max="12033" width="13.140625" style="1" customWidth="1"/>
    <col min="12034" max="12034" width="6.85546875" style="1" customWidth="1"/>
    <col min="12035" max="12035" width="7.140625" style="1" customWidth="1"/>
    <col min="12036" max="12036" width="75.5703125" style="1" customWidth="1"/>
    <col min="12037" max="12043" width="19.140625" style="1" customWidth="1"/>
    <col min="12044" max="12288" width="6.85546875" style="1"/>
    <col min="12289" max="12289" width="13.140625" style="1" customWidth="1"/>
    <col min="12290" max="12290" width="6.85546875" style="1" customWidth="1"/>
    <col min="12291" max="12291" width="7.140625" style="1" customWidth="1"/>
    <col min="12292" max="12292" width="75.5703125" style="1" customWidth="1"/>
    <col min="12293" max="12299" width="19.140625" style="1" customWidth="1"/>
    <col min="12300" max="12544" width="6.85546875" style="1"/>
    <col min="12545" max="12545" width="13.140625" style="1" customWidth="1"/>
    <col min="12546" max="12546" width="6.85546875" style="1" customWidth="1"/>
    <col min="12547" max="12547" width="7.140625" style="1" customWidth="1"/>
    <col min="12548" max="12548" width="75.5703125" style="1" customWidth="1"/>
    <col min="12549" max="12555" width="19.140625" style="1" customWidth="1"/>
    <col min="12556" max="12800" width="6.85546875" style="1"/>
    <col min="12801" max="12801" width="13.140625" style="1" customWidth="1"/>
    <col min="12802" max="12802" width="6.85546875" style="1" customWidth="1"/>
    <col min="12803" max="12803" width="7.140625" style="1" customWidth="1"/>
    <col min="12804" max="12804" width="75.5703125" style="1" customWidth="1"/>
    <col min="12805" max="12811" width="19.140625" style="1" customWidth="1"/>
    <col min="12812" max="13056" width="6.85546875" style="1"/>
    <col min="13057" max="13057" width="13.140625" style="1" customWidth="1"/>
    <col min="13058" max="13058" width="6.85546875" style="1" customWidth="1"/>
    <col min="13059" max="13059" width="7.140625" style="1" customWidth="1"/>
    <col min="13060" max="13060" width="75.5703125" style="1" customWidth="1"/>
    <col min="13061" max="13067" width="19.140625" style="1" customWidth="1"/>
    <col min="13068" max="13312" width="6.85546875" style="1"/>
    <col min="13313" max="13313" width="13.140625" style="1" customWidth="1"/>
    <col min="13314" max="13314" width="6.85546875" style="1" customWidth="1"/>
    <col min="13315" max="13315" width="7.140625" style="1" customWidth="1"/>
    <col min="13316" max="13316" width="75.5703125" style="1" customWidth="1"/>
    <col min="13317" max="13323" width="19.140625" style="1" customWidth="1"/>
    <col min="13324" max="13568" width="6.85546875" style="1"/>
    <col min="13569" max="13569" width="13.140625" style="1" customWidth="1"/>
    <col min="13570" max="13570" width="6.85546875" style="1" customWidth="1"/>
    <col min="13571" max="13571" width="7.140625" style="1" customWidth="1"/>
    <col min="13572" max="13572" width="75.5703125" style="1" customWidth="1"/>
    <col min="13573" max="13579" width="19.140625" style="1" customWidth="1"/>
    <col min="13580" max="13824" width="6.85546875" style="1"/>
    <col min="13825" max="13825" width="13.140625" style="1" customWidth="1"/>
    <col min="13826" max="13826" width="6.85546875" style="1" customWidth="1"/>
    <col min="13827" max="13827" width="7.140625" style="1" customWidth="1"/>
    <col min="13828" max="13828" width="75.5703125" style="1" customWidth="1"/>
    <col min="13829" max="13835" width="19.140625" style="1" customWidth="1"/>
    <col min="13836" max="14080" width="6.85546875" style="1"/>
    <col min="14081" max="14081" width="13.140625" style="1" customWidth="1"/>
    <col min="14082" max="14082" width="6.85546875" style="1" customWidth="1"/>
    <col min="14083" max="14083" width="7.140625" style="1" customWidth="1"/>
    <col min="14084" max="14084" width="75.5703125" style="1" customWidth="1"/>
    <col min="14085" max="14091" width="19.140625" style="1" customWidth="1"/>
    <col min="14092" max="14336" width="6.85546875" style="1"/>
    <col min="14337" max="14337" width="13.140625" style="1" customWidth="1"/>
    <col min="14338" max="14338" width="6.85546875" style="1" customWidth="1"/>
    <col min="14339" max="14339" width="7.140625" style="1" customWidth="1"/>
    <col min="14340" max="14340" width="75.5703125" style="1" customWidth="1"/>
    <col min="14341" max="14347" width="19.140625" style="1" customWidth="1"/>
    <col min="14348" max="14592" width="6.85546875" style="1"/>
    <col min="14593" max="14593" width="13.140625" style="1" customWidth="1"/>
    <col min="14594" max="14594" width="6.85546875" style="1" customWidth="1"/>
    <col min="14595" max="14595" width="7.140625" style="1" customWidth="1"/>
    <col min="14596" max="14596" width="75.5703125" style="1" customWidth="1"/>
    <col min="14597" max="14603" width="19.140625" style="1" customWidth="1"/>
    <col min="14604" max="14848" width="6.85546875" style="1"/>
    <col min="14849" max="14849" width="13.140625" style="1" customWidth="1"/>
    <col min="14850" max="14850" width="6.85546875" style="1" customWidth="1"/>
    <col min="14851" max="14851" width="7.140625" style="1" customWidth="1"/>
    <col min="14852" max="14852" width="75.5703125" style="1" customWidth="1"/>
    <col min="14853" max="14859" width="19.140625" style="1" customWidth="1"/>
    <col min="14860" max="15104" width="6.85546875" style="1"/>
    <col min="15105" max="15105" width="13.140625" style="1" customWidth="1"/>
    <col min="15106" max="15106" width="6.85546875" style="1" customWidth="1"/>
    <col min="15107" max="15107" width="7.140625" style="1" customWidth="1"/>
    <col min="15108" max="15108" width="75.5703125" style="1" customWidth="1"/>
    <col min="15109" max="15115" width="19.140625" style="1" customWidth="1"/>
    <col min="15116" max="15360" width="6.85546875" style="1"/>
    <col min="15361" max="15361" width="13.140625" style="1" customWidth="1"/>
    <col min="15362" max="15362" width="6.85546875" style="1" customWidth="1"/>
    <col min="15363" max="15363" width="7.140625" style="1" customWidth="1"/>
    <col min="15364" max="15364" width="75.5703125" style="1" customWidth="1"/>
    <col min="15365" max="15371" width="19.140625" style="1" customWidth="1"/>
    <col min="15372" max="15616" width="6.85546875" style="1"/>
    <col min="15617" max="15617" width="13.140625" style="1" customWidth="1"/>
    <col min="15618" max="15618" width="6.85546875" style="1" customWidth="1"/>
    <col min="15619" max="15619" width="7.140625" style="1" customWidth="1"/>
    <col min="15620" max="15620" width="75.5703125" style="1" customWidth="1"/>
    <col min="15621" max="15627" width="19.140625" style="1" customWidth="1"/>
    <col min="15628" max="15872" width="6.85546875" style="1"/>
    <col min="15873" max="15873" width="13.140625" style="1" customWidth="1"/>
    <col min="15874" max="15874" width="6.85546875" style="1" customWidth="1"/>
    <col min="15875" max="15875" width="7.140625" style="1" customWidth="1"/>
    <col min="15876" max="15876" width="75.5703125" style="1" customWidth="1"/>
    <col min="15877" max="15883" width="19.140625" style="1" customWidth="1"/>
    <col min="15884" max="16128" width="6.85546875" style="1"/>
    <col min="16129" max="16129" width="13.140625" style="1" customWidth="1"/>
    <col min="16130" max="16130" width="6.85546875" style="1" customWidth="1"/>
    <col min="16131" max="16131" width="7.140625" style="1" customWidth="1"/>
    <col min="16132" max="16132" width="75.5703125" style="1" customWidth="1"/>
    <col min="16133" max="16139" width="19.140625" style="1" customWidth="1"/>
    <col min="16140" max="16384" width="6.85546875" style="1"/>
  </cols>
  <sheetData>
    <row r="1" spans="1:11" x14ac:dyDescent="0.25">
      <c r="A1" s="20"/>
      <c r="B1" s="20"/>
      <c r="C1" s="20"/>
      <c r="D1" s="38"/>
      <c r="E1" s="20"/>
      <c r="F1" s="20"/>
      <c r="G1" s="20"/>
      <c r="H1" s="20"/>
      <c r="I1" s="20"/>
      <c r="J1" s="20"/>
      <c r="K1" s="20"/>
    </row>
    <row r="2" spans="1:11" x14ac:dyDescent="0.25">
      <c r="A2" s="20"/>
      <c r="B2" s="20"/>
      <c r="C2" s="20"/>
      <c r="D2" s="38"/>
      <c r="E2" s="20"/>
      <c r="F2" s="20"/>
      <c r="G2" s="20"/>
      <c r="H2" s="20"/>
      <c r="I2" s="20"/>
      <c r="J2" s="20"/>
      <c r="K2" s="20"/>
    </row>
    <row r="3" spans="1:11" ht="15.75" x14ac:dyDescent="0.25">
      <c r="A3" s="20"/>
      <c r="B3" s="20"/>
      <c r="C3" s="20"/>
      <c r="D3" s="47" t="s">
        <v>0</v>
      </c>
      <c r="E3" s="47"/>
      <c r="F3" s="47"/>
      <c r="G3" s="47"/>
      <c r="H3" s="47"/>
      <c r="I3" s="47"/>
      <c r="J3" s="47"/>
      <c r="K3" s="47"/>
    </row>
    <row r="4" spans="1:11" ht="15.75" x14ac:dyDescent="0.25">
      <c r="A4" s="20"/>
      <c r="B4" s="20"/>
      <c r="C4" s="20"/>
      <c r="D4" s="47" t="s">
        <v>1</v>
      </c>
      <c r="E4" s="47"/>
      <c r="F4" s="47"/>
      <c r="G4" s="47"/>
      <c r="H4" s="47"/>
      <c r="I4" s="47"/>
      <c r="J4" s="47"/>
      <c r="K4" s="47"/>
    </row>
    <row r="5" spans="1:11" ht="15.75" x14ac:dyDescent="0.25">
      <c r="A5" s="20"/>
      <c r="B5" s="20"/>
      <c r="C5" s="20"/>
      <c r="D5" s="47" t="s">
        <v>67</v>
      </c>
      <c r="E5" s="47"/>
      <c r="F5" s="47"/>
      <c r="G5" s="47"/>
      <c r="H5" s="47"/>
      <c r="I5" s="47"/>
      <c r="J5" s="47"/>
      <c r="K5" s="47"/>
    </row>
    <row r="6" spans="1:11" x14ac:dyDescent="0.25">
      <c r="A6" s="20"/>
      <c r="B6" s="20"/>
      <c r="C6" s="20"/>
      <c r="D6" s="38"/>
      <c r="E6" s="20"/>
      <c r="F6" s="20"/>
      <c r="G6" s="20"/>
      <c r="H6" s="20"/>
      <c r="I6" s="20"/>
      <c r="J6" s="20"/>
      <c r="K6" s="20"/>
    </row>
    <row r="7" spans="1:11" x14ac:dyDescent="0.25">
      <c r="A7" s="20"/>
      <c r="B7" s="20"/>
      <c r="C7" s="20"/>
      <c r="D7" s="38"/>
      <c r="E7" s="20"/>
      <c r="F7" s="20"/>
      <c r="G7" s="20"/>
      <c r="H7" s="20"/>
      <c r="I7" s="20"/>
      <c r="J7" s="20"/>
      <c r="K7" s="20"/>
    </row>
    <row r="8" spans="1:11" ht="38.25" x14ac:dyDescent="0.25">
      <c r="A8" s="39" t="s">
        <v>3</v>
      </c>
      <c r="B8" s="2"/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 t="s">
        <v>11</v>
      </c>
      <c r="K8" s="2" t="s">
        <v>12</v>
      </c>
    </row>
    <row r="9" spans="1:11" x14ac:dyDescent="0.25">
      <c r="A9" s="3" t="s">
        <v>13</v>
      </c>
      <c r="B9" s="3">
        <f>LEN(A9)</f>
        <v>1</v>
      </c>
      <c r="C9" s="3"/>
      <c r="D9" s="3" t="s">
        <v>14</v>
      </c>
      <c r="E9" s="4">
        <f t="shared" ref="E9:J9" si="0">+E10+E22</f>
        <v>7830279632</v>
      </c>
      <c r="F9" s="4">
        <f t="shared" si="0"/>
        <v>41792685719.949997</v>
      </c>
      <c r="G9" s="4">
        <f t="shared" si="0"/>
        <v>255149246</v>
      </c>
      <c r="H9" s="4">
        <f t="shared" si="0"/>
        <v>49367816105.949997</v>
      </c>
      <c r="I9" s="4">
        <f t="shared" si="0"/>
        <v>37367071219.849998</v>
      </c>
      <c r="J9" s="4">
        <f t="shared" si="0"/>
        <v>12707463276.699999</v>
      </c>
      <c r="K9" s="23">
        <f>+I9/H9</f>
        <v>0.75691157047853241</v>
      </c>
    </row>
    <row r="10" spans="1:11" x14ac:dyDescent="0.25">
      <c r="A10" s="3" t="s">
        <v>15</v>
      </c>
      <c r="B10" s="3">
        <f t="shared" ref="B10:B48" si="1">LEN(A10)</f>
        <v>2</v>
      </c>
      <c r="C10" s="3"/>
      <c r="D10" s="3" t="s">
        <v>16</v>
      </c>
      <c r="E10" s="4">
        <f t="shared" ref="E10:J10" si="2">+E11+E14+E17</f>
        <v>1728300000</v>
      </c>
      <c r="F10" s="4">
        <f t="shared" si="2"/>
        <v>0</v>
      </c>
      <c r="G10" s="4">
        <f t="shared" si="2"/>
        <v>255149226</v>
      </c>
      <c r="H10" s="4">
        <f t="shared" si="2"/>
        <v>1473150774</v>
      </c>
      <c r="I10" s="4">
        <f t="shared" si="2"/>
        <v>537446935.49000001</v>
      </c>
      <c r="J10" s="4">
        <f t="shared" si="2"/>
        <v>946728276.85000002</v>
      </c>
      <c r="K10" s="23">
        <f t="shared" ref="K10:K48" si="3">+I10/H10</f>
        <v>0.36482819340391565</v>
      </c>
    </row>
    <row r="11" spans="1:11" x14ac:dyDescent="0.25">
      <c r="A11" s="3" t="s">
        <v>17</v>
      </c>
      <c r="B11" s="3">
        <f t="shared" si="1"/>
        <v>4</v>
      </c>
      <c r="C11" s="3"/>
      <c r="D11" s="3" t="s">
        <v>18</v>
      </c>
      <c r="E11" s="4">
        <f>+E12</f>
        <v>1328300000</v>
      </c>
      <c r="F11" s="4">
        <f t="shared" ref="F11:J12" si="4">+F12</f>
        <v>0</v>
      </c>
      <c r="G11" s="4">
        <f t="shared" si="4"/>
        <v>255149226</v>
      </c>
      <c r="H11" s="4">
        <f t="shared" si="4"/>
        <v>1073150774</v>
      </c>
      <c r="I11" s="4">
        <f>+I12</f>
        <v>259755833.15000001</v>
      </c>
      <c r="J11" s="4">
        <f t="shared" si="4"/>
        <v>813394940.85000002</v>
      </c>
      <c r="K11" s="23">
        <f t="shared" si="3"/>
        <v>0.24204970954994626</v>
      </c>
    </row>
    <row r="12" spans="1:11" x14ac:dyDescent="0.25">
      <c r="A12" s="3" t="s">
        <v>19</v>
      </c>
      <c r="B12" s="3">
        <f t="shared" si="1"/>
        <v>6</v>
      </c>
      <c r="C12" s="3"/>
      <c r="D12" s="3" t="s">
        <v>20</v>
      </c>
      <c r="E12" s="4">
        <f>+E13</f>
        <v>1328300000</v>
      </c>
      <c r="F12" s="4">
        <f t="shared" si="4"/>
        <v>0</v>
      </c>
      <c r="G12" s="4">
        <f t="shared" si="4"/>
        <v>255149226</v>
      </c>
      <c r="H12" s="4">
        <f t="shared" si="4"/>
        <v>1073150774</v>
      </c>
      <c r="I12" s="4">
        <f t="shared" si="4"/>
        <v>259755833.15000001</v>
      </c>
      <c r="J12" s="4">
        <f t="shared" si="4"/>
        <v>813394940.85000002</v>
      </c>
      <c r="K12" s="23">
        <f t="shared" si="3"/>
        <v>0.24204970954994626</v>
      </c>
    </row>
    <row r="13" spans="1:11" x14ac:dyDescent="0.25">
      <c r="A13" s="1">
        <v>11010101</v>
      </c>
      <c r="B13" s="1">
        <f t="shared" si="1"/>
        <v>8</v>
      </c>
      <c r="C13" s="1">
        <v>102</v>
      </c>
      <c r="D13" s="1" t="s">
        <v>21</v>
      </c>
      <c r="E13" s="6">
        <v>1328300000</v>
      </c>
      <c r="F13" s="6">
        <v>0</v>
      </c>
      <c r="G13" s="6">
        <v>255149226</v>
      </c>
      <c r="H13" s="6">
        <v>1073150774</v>
      </c>
      <c r="I13" s="6">
        <v>259755833.15000001</v>
      </c>
      <c r="J13" s="6">
        <v>813394940.85000002</v>
      </c>
      <c r="K13" s="26">
        <f t="shared" si="3"/>
        <v>0.24204970954994626</v>
      </c>
    </row>
    <row r="14" spans="1:11" x14ac:dyDescent="0.25">
      <c r="A14" s="3" t="s">
        <v>22</v>
      </c>
      <c r="B14" s="3">
        <f t="shared" si="1"/>
        <v>4</v>
      </c>
      <c r="C14" s="3"/>
      <c r="D14" s="3" t="s">
        <v>23</v>
      </c>
      <c r="E14" s="4">
        <f t="shared" ref="E14:J15" si="5">+E15</f>
        <v>400000000</v>
      </c>
      <c r="F14" s="4">
        <f t="shared" si="5"/>
        <v>0</v>
      </c>
      <c r="G14" s="4">
        <f t="shared" si="5"/>
        <v>0</v>
      </c>
      <c r="H14" s="4">
        <f t="shared" si="5"/>
        <v>400000000</v>
      </c>
      <c r="I14" s="4">
        <f t="shared" si="5"/>
        <v>266666664</v>
      </c>
      <c r="J14" s="4">
        <f t="shared" si="5"/>
        <v>133333336</v>
      </c>
      <c r="K14" s="23">
        <f t="shared" si="3"/>
        <v>0.66666665999999997</v>
      </c>
    </row>
    <row r="15" spans="1:11" x14ac:dyDescent="0.25">
      <c r="A15" s="3" t="s">
        <v>24</v>
      </c>
      <c r="B15" s="3">
        <f t="shared" si="1"/>
        <v>6</v>
      </c>
      <c r="C15" s="3"/>
      <c r="D15" s="3" t="s">
        <v>25</v>
      </c>
      <c r="E15" s="4">
        <f t="shared" si="5"/>
        <v>400000000</v>
      </c>
      <c r="F15" s="4">
        <f t="shared" si="5"/>
        <v>0</v>
      </c>
      <c r="G15" s="4">
        <f t="shared" si="5"/>
        <v>0</v>
      </c>
      <c r="H15" s="4">
        <f t="shared" si="5"/>
        <v>400000000</v>
      </c>
      <c r="I15" s="4">
        <f t="shared" si="5"/>
        <v>266666664</v>
      </c>
      <c r="J15" s="4">
        <f t="shared" si="5"/>
        <v>133333336</v>
      </c>
      <c r="K15" s="23">
        <f t="shared" si="3"/>
        <v>0.66666665999999997</v>
      </c>
    </row>
    <row r="16" spans="1:11" x14ac:dyDescent="0.25">
      <c r="A16" s="1">
        <v>11020100</v>
      </c>
      <c r="B16" s="1">
        <f t="shared" si="1"/>
        <v>8</v>
      </c>
      <c r="C16" s="1">
        <v>101</v>
      </c>
      <c r="D16" s="1" t="s">
        <v>26</v>
      </c>
      <c r="E16" s="6">
        <v>400000000</v>
      </c>
      <c r="F16" s="6">
        <v>0</v>
      </c>
      <c r="G16" s="6">
        <v>0</v>
      </c>
      <c r="H16" s="6">
        <v>400000000</v>
      </c>
      <c r="I16" s="6">
        <v>266666664</v>
      </c>
      <c r="J16" s="6">
        <v>133333336</v>
      </c>
      <c r="K16" s="26">
        <f t="shared" si="3"/>
        <v>0.66666665999999997</v>
      </c>
    </row>
    <row r="17" spans="1:11" x14ac:dyDescent="0.25">
      <c r="A17" s="3" t="s">
        <v>27</v>
      </c>
      <c r="B17" s="3">
        <f t="shared" si="1"/>
        <v>4</v>
      </c>
      <c r="C17" s="3"/>
      <c r="D17" s="3" t="s">
        <v>28</v>
      </c>
      <c r="E17" s="4">
        <f t="shared" ref="E17:J17" si="6">+E18+E20</f>
        <v>0</v>
      </c>
      <c r="F17" s="4">
        <f t="shared" si="6"/>
        <v>0</v>
      </c>
      <c r="G17" s="4">
        <f t="shared" si="6"/>
        <v>0</v>
      </c>
      <c r="H17" s="4">
        <f t="shared" si="6"/>
        <v>0</v>
      </c>
      <c r="I17" s="4">
        <f t="shared" si="6"/>
        <v>11024438.34</v>
      </c>
      <c r="J17" s="4">
        <f t="shared" si="6"/>
        <v>0</v>
      </c>
      <c r="K17" s="23">
        <v>0</v>
      </c>
    </row>
    <row r="18" spans="1:11" x14ac:dyDescent="0.25">
      <c r="A18" s="3" t="s">
        <v>29</v>
      </c>
      <c r="B18" s="3">
        <f t="shared" si="1"/>
        <v>6</v>
      </c>
      <c r="C18" s="3"/>
      <c r="D18" s="3" t="s">
        <v>30</v>
      </c>
      <c r="E18" s="4">
        <f t="shared" ref="E18:J18" si="7">+E19</f>
        <v>0</v>
      </c>
      <c r="F18" s="4">
        <f t="shared" si="7"/>
        <v>0</v>
      </c>
      <c r="G18" s="4">
        <f t="shared" si="7"/>
        <v>0</v>
      </c>
      <c r="H18" s="4">
        <f t="shared" si="7"/>
        <v>0</v>
      </c>
      <c r="I18" s="4">
        <f t="shared" si="7"/>
        <v>4728417.34</v>
      </c>
      <c r="J18" s="4">
        <f t="shared" si="7"/>
        <v>0</v>
      </c>
      <c r="K18" s="23">
        <v>0</v>
      </c>
    </row>
    <row r="19" spans="1:11" x14ac:dyDescent="0.25">
      <c r="A19" s="1">
        <v>11030200</v>
      </c>
      <c r="B19" s="1">
        <f t="shared" si="1"/>
        <v>8</v>
      </c>
      <c r="C19" s="1">
        <v>102</v>
      </c>
      <c r="D19" s="1" t="s">
        <v>31</v>
      </c>
      <c r="E19" s="6">
        <v>0</v>
      </c>
      <c r="F19" s="6">
        <v>0</v>
      </c>
      <c r="G19" s="6">
        <v>0</v>
      </c>
      <c r="H19" s="6">
        <v>0</v>
      </c>
      <c r="I19" s="6">
        <v>4728417.34</v>
      </c>
      <c r="J19" s="6">
        <v>0</v>
      </c>
      <c r="K19" s="26">
        <v>0</v>
      </c>
    </row>
    <row r="20" spans="1:11" x14ac:dyDescent="0.25">
      <c r="A20" s="3" t="s">
        <v>32</v>
      </c>
      <c r="B20" s="3">
        <f t="shared" si="1"/>
        <v>6</v>
      </c>
      <c r="C20" s="3"/>
      <c r="D20" s="3" t="s">
        <v>33</v>
      </c>
      <c r="E20" s="4">
        <f t="shared" ref="E20:J20" si="8">+E21</f>
        <v>0</v>
      </c>
      <c r="F20" s="4">
        <f t="shared" si="8"/>
        <v>0</v>
      </c>
      <c r="G20" s="4">
        <f t="shared" si="8"/>
        <v>0</v>
      </c>
      <c r="H20" s="4">
        <f t="shared" si="8"/>
        <v>0</v>
      </c>
      <c r="I20" s="4">
        <f t="shared" si="8"/>
        <v>6296021</v>
      </c>
      <c r="J20" s="4">
        <f t="shared" si="8"/>
        <v>0</v>
      </c>
      <c r="K20" s="23">
        <v>0</v>
      </c>
    </row>
    <row r="21" spans="1:11" x14ac:dyDescent="0.25">
      <c r="A21" s="1">
        <v>11030300</v>
      </c>
      <c r="B21" s="1">
        <f t="shared" si="1"/>
        <v>8</v>
      </c>
      <c r="C21" s="1">
        <v>101</v>
      </c>
      <c r="D21" s="1" t="s">
        <v>34</v>
      </c>
      <c r="E21" s="6">
        <v>0</v>
      </c>
      <c r="F21" s="6">
        <v>0</v>
      </c>
      <c r="G21" s="6">
        <v>0</v>
      </c>
      <c r="H21" s="6">
        <v>0</v>
      </c>
      <c r="I21" s="6">
        <v>6296021</v>
      </c>
      <c r="J21" s="6">
        <v>0</v>
      </c>
      <c r="K21" s="26">
        <v>0</v>
      </c>
    </row>
    <row r="22" spans="1:11" x14ac:dyDescent="0.25">
      <c r="A22" s="3" t="s">
        <v>35</v>
      </c>
      <c r="B22" s="3">
        <f t="shared" si="1"/>
        <v>2</v>
      </c>
      <c r="C22" s="3"/>
      <c r="D22" s="3" t="s">
        <v>36</v>
      </c>
      <c r="E22" s="4">
        <f t="shared" ref="E22:J22" si="9">+E23+E36</f>
        <v>6101979632</v>
      </c>
      <c r="F22" s="4">
        <f t="shared" si="9"/>
        <v>41792685719.949997</v>
      </c>
      <c r="G22" s="4">
        <f t="shared" si="9"/>
        <v>20</v>
      </c>
      <c r="H22" s="4">
        <f t="shared" si="9"/>
        <v>47894665331.949997</v>
      </c>
      <c r="I22" s="4">
        <f t="shared" si="9"/>
        <v>36829624284.360001</v>
      </c>
      <c r="J22" s="4">
        <f t="shared" si="9"/>
        <v>11760734999.849998</v>
      </c>
      <c r="K22" s="23">
        <f t="shared" si="3"/>
        <v>0.76897132549314151</v>
      </c>
    </row>
    <row r="23" spans="1:11" x14ac:dyDescent="0.25">
      <c r="A23" s="3" t="s">
        <v>37</v>
      </c>
      <c r="B23" s="3">
        <f t="shared" si="1"/>
        <v>4</v>
      </c>
      <c r="C23" s="3"/>
      <c r="D23" s="3" t="s">
        <v>38</v>
      </c>
      <c r="E23" s="4">
        <f t="shared" ref="E23:J23" si="10">+E24</f>
        <v>6101979632</v>
      </c>
      <c r="F23" s="4">
        <f t="shared" si="10"/>
        <v>23783952842.369999</v>
      </c>
      <c r="G23" s="4">
        <f t="shared" si="10"/>
        <v>20</v>
      </c>
      <c r="H23" s="4">
        <f t="shared" si="10"/>
        <v>29885932454.369999</v>
      </c>
      <c r="I23" s="4">
        <f t="shared" si="10"/>
        <v>20340846960</v>
      </c>
      <c r="J23" s="4">
        <f t="shared" si="10"/>
        <v>9546516494.3699989</v>
      </c>
      <c r="K23" s="23">
        <f t="shared" si="3"/>
        <v>0.68061610562282149</v>
      </c>
    </row>
    <row r="24" spans="1:11" x14ac:dyDescent="0.25">
      <c r="A24" s="3" t="s">
        <v>39</v>
      </c>
      <c r="B24" s="3">
        <f t="shared" si="1"/>
        <v>6</v>
      </c>
      <c r="C24" s="3"/>
      <c r="D24" s="3" t="s">
        <v>40</v>
      </c>
      <c r="E24" s="4">
        <f t="shared" ref="E24:J24" si="11">SUM(E25:E35)</f>
        <v>6101979632</v>
      </c>
      <c r="F24" s="4">
        <f t="shared" si="11"/>
        <v>23783952842.369999</v>
      </c>
      <c r="G24" s="4">
        <f t="shared" si="11"/>
        <v>20</v>
      </c>
      <c r="H24" s="4">
        <f t="shared" si="11"/>
        <v>29885932454.369999</v>
      </c>
      <c r="I24" s="4">
        <f t="shared" si="11"/>
        <v>20340846960</v>
      </c>
      <c r="J24" s="4">
        <f t="shared" si="11"/>
        <v>9546516494.3699989</v>
      </c>
      <c r="K24" s="23">
        <f t="shared" si="3"/>
        <v>0.68061610562282149</v>
      </c>
    </row>
    <row r="25" spans="1:11" s="9" customFormat="1" ht="25.5" x14ac:dyDescent="0.25">
      <c r="A25" s="9">
        <v>12040100</v>
      </c>
      <c r="B25" s="1">
        <f t="shared" si="1"/>
        <v>8</v>
      </c>
      <c r="C25" s="9">
        <v>115</v>
      </c>
      <c r="D25" s="9" t="s">
        <v>41</v>
      </c>
      <c r="E25" s="15">
        <v>6101979632</v>
      </c>
      <c r="F25" s="15">
        <v>653740025.37</v>
      </c>
      <c r="G25" s="15">
        <v>0</v>
      </c>
      <c r="H25" s="15">
        <v>6755719657.3699999</v>
      </c>
      <c r="I25" s="15">
        <v>4404386801</v>
      </c>
      <c r="J25" s="15">
        <v>2351332856.3699999</v>
      </c>
      <c r="K25" s="26">
        <f t="shared" si="3"/>
        <v>0.6519493147107035</v>
      </c>
    </row>
    <row r="26" spans="1:11" s="9" customFormat="1" ht="25.5" x14ac:dyDescent="0.25">
      <c r="A26" s="9">
        <v>12040124</v>
      </c>
      <c r="B26" s="1">
        <f t="shared" si="1"/>
        <v>8</v>
      </c>
      <c r="C26" s="9">
        <v>126</v>
      </c>
      <c r="D26" s="9" t="s">
        <v>42</v>
      </c>
      <c r="E26" s="15">
        <v>0</v>
      </c>
      <c r="F26" s="15">
        <v>249846939</v>
      </c>
      <c r="G26" s="15">
        <v>0</v>
      </c>
      <c r="H26" s="15">
        <v>249846939</v>
      </c>
      <c r="I26" s="15">
        <v>244850000</v>
      </c>
      <c r="J26" s="15">
        <v>4996939</v>
      </c>
      <c r="K26" s="26">
        <f t="shared" si="3"/>
        <v>0.9799999991194609</v>
      </c>
    </row>
    <row r="27" spans="1:11" s="9" customFormat="1" ht="25.5" x14ac:dyDescent="0.25">
      <c r="A27" s="9">
        <v>12040127</v>
      </c>
      <c r="B27" s="1">
        <f t="shared" si="1"/>
        <v>8</v>
      </c>
      <c r="C27" s="9">
        <v>128</v>
      </c>
      <c r="D27" s="9" t="s">
        <v>43</v>
      </c>
      <c r="E27" s="15">
        <v>0</v>
      </c>
      <c r="F27" s="15">
        <v>885054569</v>
      </c>
      <c r="G27" s="15">
        <v>0</v>
      </c>
      <c r="H27" s="15">
        <v>885054569</v>
      </c>
      <c r="I27" s="15">
        <v>10881858</v>
      </c>
      <c r="J27" s="15">
        <v>874172711</v>
      </c>
      <c r="K27" s="26">
        <f t="shared" si="3"/>
        <v>1.2295126629644007E-2</v>
      </c>
    </row>
    <row r="28" spans="1:11" s="9" customFormat="1" ht="38.25" x14ac:dyDescent="0.25">
      <c r="A28" s="9">
        <v>12040128</v>
      </c>
      <c r="B28" s="1">
        <f t="shared" si="1"/>
        <v>8</v>
      </c>
      <c r="C28" s="9">
        <v>129</v>
      </c>
      <c r="D28" s="9" t="s">
        <v>44</v>
      </c>
      <c r="E28" s="15">
        <v>0</v>
      </c>
      <c r="F28" s="15">
        <v>86968673</v>
      </c>
      <c r="G28" s="15">
        <v>0</v>
      </c>
      <c r="H28" s="15">
        <v>86968673</v>
      </c>
      <c r="I28" s="15">
        <v>86968672</v>
      </c>
      <c r="J28" s="15">
        <v>1</v>
      </c>
      <c r="K28" s="26">
        <f t="shared" si="3"/>
        <v>0.99999998850160676</v>
      </c>
    </row>
    <row r="29" spans="1:11" s="9" customFormat="1" ht="25.5" x14ac:dyDescent="0.25">
      <c r="A29" s="9">
        <v>12040129</v>
      </c>
      <c r="B29" s="1">
        <f t="shared" si="1"/>
        <v>8</v>
      </c>
      <c r="C29" s="9">
        <v>130</v>
      </c>
      <c r="D29" s="9" t="s">
        <v>45</v>
      </c>
      <c r="E29" s="15">
        <v>0</v>
      </c>
      <c r="F29" s="15">
        <v>13059177279</v>
      </c>
      <c r="G29" s="15">
        <v>0</v>
      </c>
      <c r="H29" s="15">
        <v>13059177279</v>
      </c>
      <c r="I29" s="15">
        <v>11723626060</v>
      </c>
      <c r="J29" s="15">
        <v>1335551219</v>
      </c>
      <c r="K29" s="26">
        <f t="shared" si="3"/>
        <v>0.89773083016893773</v>
      </c>
    </row>
    <row r="30" spans="1:11" s="9" customFormat="1" ht="25.5" x14ac:dyDescent="0.25">
      <c r="A30" s="9">
        <v>12040133</v>
      </c>
      <c r="B30" s="1">
        <f t="shared" si="1"/>
        <v>8</v>
      </c>
      <c r="C30" s="9">
        <v>134</v>
      </c>
      <c r="D30" s="9" t="s">
        <v>46</v>
      </c>
      <c r="E30" s="15">
        <v>0</v>
      </c>
      <c r="F30" s="15">
        <v>173098250</v>
      </c>
      <c r="G30" s="15">
        <v>0</v>
      </c>
      <c r="H30" s="15">
        <v>173098250</v>
      </c>
      <c r="I30" s="15">
        <v>74072995</v>
      </c>
      <c r="J30" s="15">
        <v>99025255</v>
      </c>
      <c r="K30" s="26">
        <f t="shared" si="3"/>
        <v>0.42792457462741534</v>
      </c>
    </row>
    <row r="31" spans="1:11" s="9" customFormat="1" x14ac:dyDescent="0.25">
      <c r="A31" s="9">
        <v>12040136</v>
      </c>
      <c r="B31" s="1">
        <f t="shared" si="1"/>
        <v>8</v>
      </c>
      <c r="C31" s="9">
        <v>105</v>
      </c>
      <c r="D31" s="9" t="s">
        <v>47</v>
      </c>
      <c r="E31" s="15">
        <v>0</v>
      </c>
      <c r="F31" s="15">
        <v>0</v>
      </c>
      <c r="G31" s="15">
        <v>0</v>
      </c>
      <c r="H31" s="15">
        <v>0</v>
      </c>
      <c r="I31" s="15">
        <v>1431000</v>
      </c>
      <c r="J31" s="15">
        <v>0</v>
      </c>
      <c r="K31" s="26">
        <v>0</v>
      </c>
    </row>
    <row r="32" spans="1:11" s="9" customFormat="1" ht="25.5" x14ac:dyDescent="0.25">
      <c r="A32" s="9">
        <v>12040137</v>
      </c>
      <c r="B32" s="1">
        <f t="shared" si="1"/>
        <v>8</v>
      </c>
      <c r="C32" s="9">
        <v>143</v>
      </c>
      <c r="D32" s="9" t="s">
        <v>48</v>
      </c>
      <c r="E32" s="15">
        <v>0</v>
      </c>
      <c r="F32" s="15">
        <v>5701189627</v>
      </c>
      <c r="G32" s="15">
        <v>0</v>
      </c>
      <c r="H32" s="15">
        <v>5701189627</v>
      </c>
      <c r="I32" s="15">
        <v>2592111462</v>
      </c>
      <c r="J32" s="15">
        <v>3109078165</v>
      </c>
      <c r="K32" s="26">
        <f t="shared" si="3"/>
        <v>0.45466150603448435</v>
      </c>
    </row>
    <row r="33" spans="1:11" s="9" customFormat="1" ht="25.5" x14ac:dyDescent="0.25">
      <c r="A33" s="9">
        <v>12040138</v>
      </c>
      <c r="B33" s="1">
        <f t="shared" si="1"/>
        <v>8</v>
      </c>
      <c r="C33" s="9">
        <v>144</v>
      </c>
      <c r="D33" s="9" t="s">
        <v>49</v>
      </c>
      <c r="E33" s="15">
        <v>0</v>
      </c>
      <c r="F33" s="15">
        <v>2644877480</v>
      </c>
      <c r="G33" s="15">
        <v>20</v>
      </c>
      <c r="H33" s="15">
        <v>2644877460</v>
      </c>
      <c r="I33" s="15">
        <v>1202518112</v>
      </c>
      <c r="J33" s="15">
        <v>1442359348</v>
      </c>
      <c r="K33" s="26">
        <f t="shared" si="3"/>
        <v>0.45465929147432033</v>
      </c>
    </row>
    <row r="34" spans="1:11" s="9" customFormat="1" x14ac:dyDescent="0.25">
      <c r="A34" s="9">
        <v>12040139</v>
      </c>
      <c r="B34" s="1">
        <f t="shared" si="1"/>
        <v>8</v>
      </c>
      <c r="C34" s="9">
        <v>145</v>
      </c>
      <c r="D34" s="9" t="s">
        <v>66</v>
      </c>
      <c r="E34" s="15">
        <v>0</v>
      </c>
      <c r="F34" s="15">
        <v>180000000</v>
      </c>
      <c r="G34" s="15">
        <v>0</v>
      </c>
      <c r="H34" s="15">
        <v>180000000</v>
      </c>
      <c r="I34" s="15">
        <v>0</v>
      </c>
      <c r="J34" s="15">
        <v>180000000</v>
      </c>
      <c r="K34" s="26">
        <f t="shared" si="3"/>
        <v>0</v>
      </c>
    </row>
    <row r="35" spans="1:11" s="9" customFormat="1" ht="38.25" x14ac:dyDescent="0.25">
      <c r="A35" s="9">
        <v>12040140</v>
      </c>
      <c r="B35" s="1">
        <f t="shared" si="1"/>
        <v>8</v>
      </c>
      <c r="C35" s="9">
        <v>146</v>
      </c>
      <c r="D35" s="9" t="s">
        <v>68</v>
      </c>
      <c r="E35" s="15">
        <v>0</v>
      </c>
      <c r="F35" s="15">
        <v>150000000</v>
      </c>
      <c r="G35" s="15">
        <v>0</v>
      </c>
      <c r="H35" s="15">
        <v>150000000</v>
      </c>
      <c r="I35" s="15">
        <v>0</v>
      </c>
      <c r="J35" s="15">
        <v>150000000</v>
      </c>
      <c r="K35" s="26">
        <f t="shared" si="3"/>
        <v>0</v>
      </c>
    </row>
    <row r="36" spans="1:11" s="9" customFormat="1" x14ac:dyDescent="0.25">
      <c r="A36" s="10" t="s">
        <v>50</v>
      </c>
      <c r="B36" s="3">
        <f t="shared" si="1"/>
        <v>4</v>
      </c>
      <c r="C36" s="10"/>
      <c r="D36" s="10" t="s">
        <v>51</v>
      </c>
      <c r="E36" s="40">
        <f t="shared" ref="E36:J36" si="12">+E37</f>
        <v>0</v>
      </c>
      <c r="F36" s="40">
        <f t="shared" si="12"/>
        <v>18008732877.580002</v>
      </c>
      <c r="G36" s="40">
        <f t="shared" si="12"/>
        <v>0</v>
      </c>
      <c r="H36" s="40">
        <f t="shared" si="12"/>
        <v>18008732877.580002</v>
      </c>
      <c r="I36" s="40">
        <f t="shared" si="12"/>
        <v>16488777324.360001</v>
      </c>
      <c r="J36" s="40">
        <f t="shared" si="12"/>
        <v>2214218505.48</v>
      </c>
      <c r="K36" s="23">
        <f t="shared" si="3"/>
        <v>0.91559897281211433</v>
      </c>
    </row>
    <row r="37" spans="1:11" s="9" customFormat="1" x14ac:dyDescent="0.25">
      <c r="A37" s="10" t="s">
        <v>52</v>
      </c>
      <c r="B37" s="3">
        <f t="shared" si="1"/>
        <v>6</v>
      </c>
      <c r="C37" s="10"/>
      <c r="D37" s="10" t="s">
        <v>53</v>
      </c>
      <c r="E37" s="40">
        <f t="shared" ref="E37:J37" si="13">SUM(E38:E48)</f>
        <v>0</v>
      </c>
      <c r="F37" s="40">
        <f t="shared" si="13"/>
        <v>18008732877.580002</v>
      </c>
      <c r="G37" s="40">
        <f t="shared" si="13"/>
        <v>0</v>
      </c>
      <c r="H37" s="40">
        <f t="shared" si="13"/>
        <v>18008732877.580002</v>
      </c>
      <c r="I37" s="40">
        <f t="shared" si="13"/>
        <v>16488777324.360001</v>
      </c>
      <c r="J37" s="40">
        <f t="shared" si="13"/>
        <v>2214218505.48</v>
      </c>
      <c r="K37" s="23">
        <f t="shared" si="3"/>
        <v>0.91559897281211433</v>
      </c>
    </row>
    <row r="38" spans="1:11" s="9" customFormat="1" x14ac:dyDescent="0.25">
      <c r="A38" s="9">
        <v>12050100</v>
      </c>
      <c r="B38" s="1">
        <f t="shared" si="1"/>
        <v>8</v>
      </c>
      <c r="C38" s="9">
        <v>101</v>
      </c>
      <c r="D38" s="9" t="s">
        <v>54</v>
      </c>
      <c r="E38" s="15">
        <v>0</v>
      </c>
      <c r="F38" s="15">
        <v>0</v>
      </c>
      <c r="G38" s="15">
        <v>0</v>
      </c>
      <c r="H38" s="15">
        <v>0</v>
      </c>
      <c r="I38" s="15">
        <v>560929620.25999999</v>
      </c>
      <c r="J38" s="15">
        <v>0</v>
      </c>
      <c r="K38" s="26">
        <v>0</v>
      </c>
    </row>
    <row r="39" spans="1:11" s="9" customFormat="1" x14ac:dyDescent="0.25">
      <c r="A39" s="9">
        <v>12050101</v>
      </c>
      <c r="B39" s="1">
        <f t="shared" si="1"/>
        <v>8</v>
      </c>
      <c r="C39" s="9">
        <v>101</v>
      </c>
      <c r="D39" s="9" t="s">
        <v>55</v>
      </c>
      <c r="E39" s="15">
        <v>0</v>
      </c>
      <c r="F39" s="15">
        <v>0</v>
      </c>
      <c r="G39" s="15">
        <v>0</v>
      </c>
      <c r="H39" s="15">
        <v>0</v>
      </c>
      <c r="I39" s="15">
        <v>133333332</v>
      </c>
      <c r="J39" s="15">
        <v>0</v>
      </c>
      <c r="K39" s="26">
        <v>0</v>
      </c>
    </row>
    <row r="40" spans="1:11" s="9" customFormat="1" x14ac:dyDescent="0.25">
      <c r="A40" s="9">
        <v>12050113</v>
      </c>
      <c r="B40" s="1">
        <f t="shared" si="1"/>
        <v>8</v>
      </c>
      <c r="C40" s="9">
        <v>101</v>
      </c>
      <c r="D40" s="9" t="s">
        <v>56</v>
      </c>
      <c r="E40" s="15">
        <v>0</v>
      </c>
      <c r="F40" s="15">
        <v>591059947.58000004</v>
      </c>
      <c r="G40" s="15">
        <v>0</v>
      </c>
      <c r="H40" s="15">
        <v>591059947.58000004</v>
      </c>
      <c r="I40" s="15">
        <v>0</v>
      </c>
      <c r="J40" s="15">
        <v>591059947.58000004</v>
      </c>
      <c r="K40" s="26">
        <f t="shared" si="3"/>
        <v>0</v>
      </c>
    </row>
    <row r="41" spans="1:11" ht="25.5" x14ac:dyDescent="0.25">
      <c r="A41" s="41">
        <v>12050112</v>
      </c>
      <c r="B41" s="27">
        <f t="shared" si="1"/>
        <v>8</v>
      </c>
      <c r="C41" s="33">
        <v>118</v>
      </c>
      <c r="D41" s="33" t="s">
        <v>57</v>
      </c>
      <c r="E41" s="42">
        <v>0</v>
      </c>
      <c r="F41" s="42">
        <v>1372915184</v>
      </c>
      <c r="G41" s="28">
        <v>0</v>
      </c>
      <c r="H41" s="43">
        <v>1372915184</v>
      </c>
      <c r="I41" s="44">
        <v>1372915184</v>
      </c>
      <c r="J41" s="45">
        <f t="shared" ref="J41:J47" si="14">+H41-I41</f>
        <v>0</v>
      </c>
      <c r="K41" s="26">
        <f t="shared" si="3"/>
        <v>1</v>
      </c>
    </row>
    <row r="42" spans="1:11" ht="25.5" x14ac:dyDescent="0.25">
      <c r="A42" s="41">
        <v>12050112</v>
      </c>
      <c r="B42" s="27">
        <f t="shared" si="1"/>
        <v>8</v>
      </c>
      <c r="C42" s="33">
        <v>128</v>
      </c>
      <c r="D42" s="33" t="s">
        <v>58</v>
      </c>
      <c r="E42" s="42">
        <v>0</v>
      </c>
      <c r="F42" s="42">
        <v>6822380115</v>
      </c>
      <c r="G42" s="28">
        <v>0</v>
      </c>
      <c r="H42" s="43">
        <v>6822380115</v>
      </c>
      <c r="I42" s="44">
        <f>+H42-J42</f>
        <v>5679221557.1000004</v>
      </c>
      <c r="J42" s="45">
        <v>1143158557.9000001</v>
      </c>
      <c r="K42" s="26">
        <f t="shared" si="3"/>
        <v>0.83243991999410905</v>
      </c>
    </row>
    <row r="43" spans="1:11" ht="38.25" x14ac:dyDescent="0.25">
      <c r="A43" s="41">
        <v>12050112</v>
      </c>
      <c r="B43" s="27">
        <f t="shared" si="1"/>
        <v>8</v>
      </c>
      <c r="C43" s="33">
        <v>129</v>
      </c>
      <c r="D43" s="33" t="s">
        <v>59</v>
      </c>
      <c r="E43" s="42">
        <v>0</v>
      </c>
      <c r="F43" s="42">
        <v>1298215800</v>
      </c>
      <c r="G43" s="28">
        <v>0</v>
      </c>
      <c r="H43" s="43">
        <v>1298215800</v>
      </c>
      <c r="I43" s="44">
        <v>1298215800</v>
      </c>
      <c r="J43" s="45">
        <f t="shared" si="14"/>
        <v>0</v>
      </c>
      <c r="K43" s="26">
        <f t="shared" si="3"/>
        <v>1</v>
      </c>
    </row>
    <row r="44" spans="1:11" ht="25.5" x14ac:dyDescent="0.25">
      <c r="A44" s="41">
        <v>12050112</v>
      </c>
      <c r="B44" s="27">
        <f t="shared" si="1"/>
        <v>8</v>
      </c>
      <c r="C44" s="33">
        <v>130</v>
      </c>
      <c r="D44" s="33" t="s">
        <v>60</v>
      </c>
      <c r="E44" s="42">
        <v>0</v>
      </c>
      <c r="F44" s="42">
        <v>5409519443</v>
      </c>
      <c r="G44" s="28">
        <v>0</v>
      </c>
      <c r="H44" s="43">
        <v>5409519443</v>
      </c>
      <c r="I44" s="44">
        <v>5409519443</v>
      </c>
      <c r="J44" s="45">
        <f t="shared" si="14"/>
        <v>0</v>
      </c>
      <c r="K44" s="26">
        <f t="shared" si="3"/>
        <v>1</v>
      </c>
    </row>
    <row r="45" spans="1:11" ht="38.25" x14ac:dyDescent="0.25">
      <c r="A45" s="41">
        <v>12050112</v>
      </c>
      <c r="B45" s="27">
        <f t="shared" si="1"/>
        <v>8</v>
      </c>
      <c r="C45" s="33">
        <v>131</v>
      </c>
      <c r="D45" s="33" t="s">
        <v>61</v>
      </c>
      <c r="E45" s="42">
        <v>0</v>
      </c>
      <c r="F45" s="42">
        <v>60327453</v>
      </c>
      <c r="G45" s="28">
        <v>0</v>
      </c>
      <c r="H45" s="43">
        <v>60327453</v>
      </c>
      <c r="I45" s="44">
        <v>60327453</v>
      </c>
      <c r="J45" s="45">
        <f t="shared" si="14"/>
        <v>0</v>
      </c>
      <c r="K45" s="26">
        <f t="shared" si="3"/>
        <v>1</v>
      </c>
    </row>
    <row r="46" spans="1:11" ht="25.5" x14ac:dyDescent="0.25">
      <c r="A46" s="41">
        <v>12050112</v>
      </c>
      <c r="B46" s="27">
        <f t="shared" si="1"/>
        <v>8</v>
      </c>
      <c r="C46" s="33">
        <v>132</v>
      </c>
      <c r="D46" s="33" t="s">
        <v>62</v>
      </c>
      <c r="E46" s="42">
        <v>0</v>
      </c>
      <c r="F46" s="42">
        <v>312344745</v>
      </c>
      <c r="G46" s="28">
        <v>0</v>
      </c>
      <c r="H46" s="43">
        <v>312344745</v>
      </c>
      <c r="I46" s="44">
        <v>312344745</v>
      </c>
      <c r="J46" s="45">
        <f t="shared" si="14"/>
        <v>0</v>
      </c>
      <c r="K46" s="26">
        <f t="shared" si="3"/>
        <v>1</v>
      </c>
    </row>
    <row r="47" spans="1:11" ht="25.5" x14ac:dyDescent="0.25">
      <c r="A47" s="41">
        <v>12050112</v>
      </c>
      <c r="B47" s="27">
        <f t="shared" si="1"/>
        <v>8</v>
      </c>
      <c r="C47" s="33">
        <v>133</v>
      </c>
      <c r="D47" s="33" t="s">
        <v>63</v>
      </c>
      <c r="E47" s="42">
        <v>0</v>
      </c>
      <c r="F47" s="42">
        <v>437454400</v>
      </c>
      <c r="G47" s="28">
        <v>0</v>
      </c>
      <c r="H47" s="43">
        <v>437454400</v>
      </c>
      <c r="I47" s="44">
        <v>437454400</v>
      </c>
      <c r="J47" s="45">
        <f t="shared" si="14"/>
        <v>0</v>
      </c>
      <c r="K47" s="26">
        <f t="shared" si="3"/>
        <v>1</v>
      </c>
    </row>
    <row r="48" spans="1:11" ht="25.5" x14ac:dyDescent="0.25">
      <c r="A48" s="41">
        <v>12050112</v>
      </c>
      <c r="B48" s="27">
        <f t="shared" si="1"/>
        <v>8</v>
      </c>
      <c r="C48" s="33">
        <v>134</v>
      </c>
      <c r="D48" s="33" t="s">
        <v>64</v>
      </c>
      <c r="E48" s="42">
        <v>0</v>
      </c>
      <c r="F48" s="42">
        <v>1704515790</v>
      </c>
      <c r="G48" s="28">
        <v>0</v>
      </c>
      <c r="H48" s="43">
        <v>1704515790</v>
      </c>
      <c r="I48" s="44">
        <f>644722430+579793360</f>
        <v>1224515790</v>
      </c>
      <c r="J48" s="45">
        <f>+H48-I48</f>
        <v>480000000</v>
      </c>
      <c r="K48" s="26">
        <f t="shared" si="3"/>
        <v>0.7183950991735899</v>
      </c>
    </row>
  </sheetData>
  <autoFilter ref="A8:K48"/>
  <mergeCells count="3">
    <mergeCell ref="D3:K3"/>
    <mergeCell ref="D4:K4"/>
    <mergeCell ref="D5:K5"/>
  </mergeCells>
  <pageMargins left="0" right="0" top="0" bottom="0" header="0" footer="0"/>
  <pageSetup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2:P77"/>
  <sheetViews>
    <sheetView showGridLines="0" showOutlineSymbols="0" zoomScale="80" zoomScaleNormal="80" workbookViewId="0">
      <pane ySplit="7" topLeftCell="A8" activePane="bottomLeft" state="frozen"/>
      <selection activeCell="A7" sqref="A7"/>
      <selection pane="bottomLeft" activeCell="M26" sqref="M26"/>
    </sheetView>
  </sheetViews>
  <sheetFormatPr baseColWidth="10" defaultColWidth="6.85546875" defaultRowHeight="12.75" customHeight="1" x14ac:dyDescent="0.25"/>
  <cols>
    <col min="1" max="1" width="14" style="1" customWidth="1"/>
    <col min="2" max="2" width="6.85546875" style="1" customWidth="1"/>
    <col min="3" max="3" width="53.7109375" style="1" customWidth="1"/>
    <col min="4" max="4" width="18.7109375" style="1" customWidth="1"/>
    <col min="5" max="5" width="18.28515625" style="1" customWidth="1"/>
    <col min="6" max="8" width="11" style="1" customWidth="1"/>
    <col min="9" max="11" width="18.28515625" style="1" customWidth="1"/>
    <col min="12" max="13" width="18" style="1" customWidth="1"/>
    <col min="14" max="14" width="18.140625" style="1" customWidth="1"/>
    <col min="15" max="15" width="8.28515625" style="1" customWidth="1"/>
    <col min="16" max="16" width="22.42578125" style="1" customWidth="1"/>
    <col min="17" max="256" width="6.85546875" style="1"/>
    <col min="257" max="257" width="14" style="1" customWidth="1"/>
    <col min="258" max="258" width="6.85546875" style="1" customWidth="1"/>
    <col min="259" max="259" width="53.7109375" style="1" customWidth="1"/>
    <col min="260" max="260" width="18.7109375" style="1" customWidth="1"/>
    <col min="261" max="261" width="18.28515625" style="1" customWidth="1"/>
    <col min="262" max="264" width="11" style="1" customWidth="1"/>
    <col min="265" max="267" width="18.28515625" style="1" customWidth="1"/>
    <col min="268" max="269" width="18" style="1" customWidth="1"/>
    <col min="270" max="270" width="18.140625" style="1" customWidth="1"/>
    <col min="271" max="271" width="8.28515625" style="1" customWidth="1"/>
    <col min="272" max="272" width="22.42578125" style="1" customWidth="1"/>
    <col min="273" max="512" width="6.85546875" style="1"/>
    <col min="513" max="513" width="14" style="1" customWidth="1"/>
    <col min="514" max="514" width="6.85546875" style="1" customWidth="1"/>
    <col min="515" max="515" width="53.7109375" style="1" customWidth="1"/>
    <col min="516" max="516" width="18.7109375" style="1" customWidth="1"/>
    <col min="517" max="517" width="18.28515625" style="1" customWidth="1"/>
    <col min="518" max="520" width="11" style="1" customWidth="1"/>
    <col min="521" max="523" width="18.28515625" style="1" customWidth="1"/>
    <col min="524" max="525" width="18" style="1" customWidth="1"/>
    <col min="526" max="526" width="18.140625" style="1" customWidth="1"/>
    <col min="527" max="527" width="8.28515625" style="1" customWidth="1"/>
    <col min="528" max="528" width="22.42578125" style="1" customWidth="1"/>
    <col min="529" max="768" width="6.85546875" style="1"/>
    <col min="769" max="769" width="14" style="1" customWidth="1"/>
    <col min="770" max="770" width="6.85546875" style="1" customWidth="1"/>
    <col min="771" max="771" width="53.7109375" style="1" customWidth="1"/>
    <col min="772" max="772" width="18.7109375" style="1" customWidth="1"/>
    <col min="773" max="773" width="18.28515625" style="1" customWidth="1"/>
    <col min="774" max="776" width="11" style="1" customWidth="1"/>
    <col min="777" max="779" width="18.28515625" style="1" customWidth="1"/>
    <col min="780" max="781" width="18" style="1" customWidth="1"/>
    <col min="782" max="782" width="18.140625" style="1" customWidth="1"/>
    <col min="783" max="783" width="8.28515625" style="1" customWidth="1"/>
    <col min="784" max="784" width="22.42578125" style="1" customWidth="1"/>
    <col min="785" max="1024" width="6.85546875" style="1"/>
    <col min="1025" max="1025" width="14" style="1" customWidth="1"/>
    <col min="1026" max="1026" width="6.85546875" style="1" customWidth="1"/>
    <col min="1027" max="1027" width="53.7109375" style="1" customWidth="1"/>
    <col min="1028" max="1028" width="18.7109375" style="1" customWidth="1"/>
    <col min="1029" max="1029" width="18.28515625" style="1" customWidth="1"/>
    <col min="1030" max="1032" width="11" style="1" customWidth="1"/>
    <col min="1033" max="1035" width="18.28515625" style="1" customWidth="1"/>
    <col min="1036" max="1037" width="18" style="1" customWidth="1"/>
    <col min="1038" max="1038" width="18.140625" style="1" customWidth="1"/>
    <col min="1039" max="1039" width="8.28515625" style="1" customWidth="1"/>
    <col min="1040" max="1040" width="22.42578125" style="1" customWidth="1"/>
    <col min="1041" max="1280" width="6.85546875" style="1"/>
    <col min="1281" max="1281" width="14" style="1" customWidth="1"/>
    <col min="1282" max="1282" width="6.85546875" style="1" customWidth="1"/>
    <col min="1283" max="1283" width="53.7109375" style="1" customWidth="1"/>
    <col min="1284" max="1284" width="18.7109375" style="1" customWidth="1"/>
    <col min="1285" max="1285" width="18.28515625" style="1" customWidth="1"/>
    <col min="1286" max="1288" width="11" style="1" customWidth="1"/>
    <col min="1289" max="1291" width="18.28515625" style="1" customWidth="1"/>
    <col min="1292" max="1293" width="18" style="1" customWidth="1"/>
    <col min="1294" max="1294" width="18.140625" style="1" customWidth="1"/>
    <col min="1295" max="1295" width="8.28515625" style="1" customWidth="1"/>
    <col min="1296" max="1296" width="22.42578125" style="1" customWidth="1"/>
    <col min="1297" max="1536" width="6.85546875" style="1"/>
    <col min="1537" max="1537" width="14" style="1" customWidth="1"/>
    <col min="1538" max="1538" width="6.85546875" style="1" customWidth="1"/>
    <col min="1539" max="1539" width="53.7109375" style="1" customWidth="1"/>
    <col min="1540" max="1540" width="18.7109375" style="1" customWidth="1"/>
    <col min="1541" max="1541" width="18.28515625" style="1" customWidth="1"/>
    <col min="1542" max="1544" width="11" style="1" customWidth="1"/>
    <col min="1545" max="1547" width="18.28515625" style="1" customWidth="1"/>
    <col min="1548" max="1549" width="18" style="1" customWidth="1"/>
    <col min="1550" max="1550" width="18.140625" style="1" customWidth="1"/>
    <col min="1551" max="1551" width="8.28515625" style="1" customWidth="1"/>
    <col min="1552" max="1552" width="22.42578125" style="1" customWidth="1"/>
    <col min="1553" max="1792" width="6.85546875" style="1"/>
    <col min="1793" max="1793" width="14" style="1" customWidth="1"/>
    <col min="1794" max="1794" width="6.85546875" style="1" customWidth="1"/>
    <col min="1795" max="1795" width="53.7109375" style="1" customWidth="1"/>
    <col min="1796" max="1796" width="18.7109375" style="1" customWidth="1"/>
    <col min="1797" max="1797" width="18.28515625" style="1" customWidth="1"/>
    <col min="1798" max="1800" width="11" style="1" customWidth="1"/>
    <col min="1801" max="1803" width="18.28515625" style="1" customWidth="1"/>
    <col min="1804" max="1805" width="18" style="1" customWidth="1"/>
    <col min="1806" max="1806" width="18.140625" style="1" customWidth="1"/>
    <col min="1807" max="1807" width="8.28515625" style="1" customWidth="1"/>
    <col min="1808" max="1808" width="22.42578125" style="1" customWidth="1"/>
    <col min="1809" max="2048" width="6.85546875" style="1"/>
    <col min="2049" max="2049" width="14" style="1" customWidth="1"/>
    <col min="2050" max="2050" width="6.85546875" style="1" customWidth="1"/>
    <col min="2051" max="2051" width="53.7109375" style="1" customWidth="1"/>
    <col min="2052" max="2052" width="18.7109375" style="1" customWidth="1"/>
    <col min="2053" max="2053" width="18.28515625" style="1" customWidth="1"/>
    <col min="2054" max="2056" width="11" style="1" customWidth="1"/>
    <col min="2057" max="2059" width="18.28515625" style="1" customWidth="1"/>
    <col min="2060" max="2061" width="18" style="1" customWidth="1"/>
    <col min="2062" max="2062" width="18.140625" style="1" customWidth="1"/>
    <col min="2063" max="2063" width="8.28515625" style="1" customWidth="1"/>
    <col min="2064" max="2064" width="22.42578125" style="1" customWidth="1"/>
    <col min="2065" max="2304" width="6.85546875" style="1"/>
    <col min="2305" max="2305" width="14" style="1" customWidth="1"/>
    <col min="2306" max="2306" width="6.85546875" style="1" customWidth="1"/>
    <col min="2307" max="2307" width="53.7109375" style="1" customWidth="1"/>
    <col min="2308" max="2308" width="18.7109375" style="1" customWidth="1"/>
    <col min="2309" max="2309" width="18.28515625" style="1" customWidth="1"/>
    <col min="2310" max="2312" width="11" style="1" customWidth="1"/>
    <col min="2313" max="2315" width="18.28515625" style="1" customWidth="1"/>
    <col min="2316" max="2317" width="18" style="1" customWidth="1"/>
    <col min="2318" max="2318" width="18.140625" style="1" customWidth="1"/>
    <col min="2319" max="2319" width="8.28515625" style="1" customWidth="1"/>
    <col min="2320" max="2320" width="22.42578125" style="1" customWidth="1"/>
    <col min="2321" max="2560" width="6.85546875" style="1"/>
    <col min="2561" max="2561" width="14" style="1" customWidth="1"/>
    <col min="2562" max="2562" width="6.85546875" style="1" customWidth="1"/>
    <col min="2563" max="2563" width="53.7109375" style="1" customWidth="1"/>
    <col min="2564" max="2564" width="18.7109375" style="1" customWidth="1"/>
    <col min="2565" max="2565" width="18.28515625" style="1" customWidth="1"/>
    <col min="2566" max="2568" width="11" style="1" customWidth="1"/>
    <col min="2569" max="2571" width="18.28515625" style="1" customWidth="1"/>
    <col min="2572" max="2573" width="18" style="1" customWidth="1"/>
    <col min="2574" max="2574" width="18.140625" style="1" customWidth="1"/>
    <col min="2575" max="2575" width="8.28515625" style="1" customWidth="1"/>
    <col min="2576" max="2576" width="22.42578125" style="1" customWidth="1"/>
    <col min="2577" max="2816" width="6.85546875" style="1"/>
    <col min="2817" max="2817" width="14" style="1" customWidth="1"/>
    <col min="2818" max="2818" width="6.85546875" style="1" customWidth="1"/>
    <col min="2819" max="2819" width="53.7109375" style="1" customWidth="1"/>
    <col min="2820" max="2820" width="18.7109375" style="1" customWidth="1"/>
    <col min="2821" max="2821" width="18.28515625" style="1" customWidth="1"/>
    <col min="2822" max="2824" width="11" style="1" customWidth="1"/>
    <col min="2825" max="2827" width="18.28515625" style="1" customWidth="1"/>
    <col min="2828" max="2829" width="18" style="1" customWidth="1"/>
    <col min="2830" max="2830" width="18.140625" style="1" customWidth="1"/>
    <col min="2831" max="2831" width="8.28515625" style="1" customWidth="1"/>
    <col min="2832" max="2832" width="22.42578125" style="1" customWidth="1"/>
    <col min="2833" max="3072" width="6.85546875" style="1"/>
    <col min="3073" max="3073" width="14" style="1" customWidth="1"/>
    <col min="3074" max="3074" width="6.85546875" style="1" customWidth="1"/>
    <col min="3075" max="3075" width="53.7109375" style="1" customWidth="1"/>
    <col min="3076" max="3076" width="18.7109375" style="1" customWidth="1"/>
    <col min="3077" max="3077" width="18.28515625" style="1" customWidth="1"/>
    <col min="3078" max="3080" width="11" style="1" customWidth="1"/>
    <col min="3081" max="3083" width="18.28515625" style="1" customWidth="1"/>
    <col min="3084" max="3085" width="18" style="1" customWidth="1"/>
    <col min="3086" max="3086" width="18.140625" style="1" customWidth="1"/>
    <col min="3087" max="3087" width="8.28515625" style="1" customWidth="1"/>
    <col min="3088" max="3088" width="22.42578125" style="1" customWidth="1"/>
    <col min="3089" max="3328" width="6.85546875" style="1"/>
    <col min="3329" max="3329" width="14" style="1" customWidth="1"/>
    <col min="3330" max="3330" width="6.85546875" style="1" customWidth="1"/>
    <col min="3331" max="3331" width="53.7109375" style="1" customWidth="1"/>
    <col min="3332" max="3332" width="18.7109375" style="1" customWidth="1"/>
    <col min="3333" max="3333" width="18.28515625" style="1" customWidth="1"/>
    <col min="3334" max="3336" width="11" style="1" customWidth="1"/>
    <col min="3337" max="3339" width="18.28515625" style="1" customWidth="1"/>
    <col min="3340" max="3341" width="18" style="1" customWidth="1"/>
    <col min="3342" max="3342" width="18.140625" style="1" customWidth="1"/>
    <col min="3343" max="3343" width="8.28515625" style="1" customWidth="1"/>
    <col min="3344" max="3344" width="22.42578125" style="1" customWidth="1"/>
    <col min="3345" max="3584" width="6.85546875" style="1"/>
    <col min="3585" max="3585" width="14" style="1" customWidth="1"/>
    <col min="3586" max="3586" width="6.85546875" style="1" customWidth="1"/>
    <col min="3587" max="3587" width="53.7109375" style="1" customWidth="1"/>
    <col min="3588" max="3588" width="18.7109375" style="1" customWidth="1"/>
    <col min="3589" max="3589" width="18.28515625" style="1" customWidth="1"/>
    <col min="3590" max="3592" width="11" style="1" customWidth="1"/>
    <col min="3593" max="3595" width="18.28515625" style="1" customWidth="1"/>
    <col min="3596" max="3597" width="18" style="1" customWidth="1"/>
    <col min="3598" max="3598" width="18.140625" style="1" customWidth="1"/>
    <col min="3599" max="3599" width="8.28515625" style="1" customWidth="1"/>
    <col min="3600" max="3600" width="22.42578125" style="1" customWidth="1"/>
    <col min="3601" max="3840" width="6.85546875" style="1"/>
    <col min="3841" max="3841" width="14" style="1" customWidth="1"/>
    <col min="3842" max="3842" width="6.85546875" style="1" customWidth="1"/>
    <col min="3843" max="3843" width="53.7109375" style="1" customWidth="1"/>
    <col min="3844" max="3844" width="18.7109375" style="1" customWidth="1"/>
    <col min="3845" max="3845" width="18.28515625" style="1" customWidth="1"/>
    <col min="3846" max="3848" width="11" style="1" customWidth="1"/>
    <col min="3849" max="3851" width="18.28515625" style="1" customWidth="1"/>
    <col min="3852" max="3853" width="18" style="1" customWidth="1"/>
    <col min="3854" max="3854" width="18.140625" style="1" customWidth="1"/>
    <col min="3855" max="3855" width="8.28515625" style="1" customWidth="1"/>
    <col min="3856" max="3856" width="22.42578125" style="1" customWidth="1"/>
    <col min="3857" max="4096" width="6.85546875" style="1"/>
    <col min="4097" max="4097" width="14" style="1" customWidth="1"/>
    <col min="4098" max="4098" width="6.85546875" style="1" customWidth="1"/>
    <col min="4099" max="4099" width="53.7109375" style="1" customWidth="1"/>
    <col min="4100" max="4100" width="18.7109375" style="1" customWidth="1"/>
    <col min="4101" max="4101" width="18.28515625" style="1" customWidth="1"/>
    <col min="4102" max="4104" width="11" style="1" customWidth="1"/>
    <col min="4105" max="4107" width="18.28515625" style="1" customWidth="1"/>
    <col min="4108" max="4109" width="18" style="1" customWidth="1"/>
    <col min="4110" max="4110" width="18.140625" style="1" customWidth="1"/>
    <col min="4111" max="4111" width="8.28515625" style="1" customWidth="1"/>
    <col min="4112" max="4112" width="22.42578125" style="1" customWidth="1"/>
    <col min="4113" max="4352" width="6.85546875" style="1"/>
    <col min="4353" max="4353" width="14" style="1" customWidth="1"/>
    <col min="4354" max="4354" width="6.85546875" style="1" customWidth="1"/>
    <col min="4355" max="4355" width="53.7109375" style="1" customWidth="1"/>
    <col min="4356" max="4356" width="18.7109375" style="1" customWidth="1"/>
    <col min="4357" max="4357" width="18.28515625" style="1" customWidth="1"/>
    <col min="4358" max="4360" width="11" style="1" customWidth="1"/>
    <col min="4361" max="4363" width="18.28515625" style="1" customWidth="1"/>
    <col min="4364" max="4365" width="18" style="1" customWidth="1"/>
    <col min="4366" max="4366" width="18.140625" style="1" customWidth="1"/>
    <col min="4367" max="4367" width="8.28515625" style="1" customWidth="1"/>
    <col min="4368" max="4368" width="22.42578125" style="1" customWidth="1"/>
    <col min="4369" max="4608" width="6.85546875" style="1"/>
    <col min="4609" max="4609" width="14" style="1" customWidth="1"/>
    <col min="4610" max="4610" width="6.85546875" style="1" customWidth="1"/>
    <col min="4611" max="4611" width="53.7109375" style="1" customWidth="1"/>
    <col min="4612" max="4612" width="18.7109375" style="1" customWidth="1"/>
    <col min="4613" max="4613" width="18.28515625" style="1" customWidth="1"/>
    <col min="4614" max="4616" width="11" style="1" customWidth="1"/>
    <col min="4617" max="4619" width="18.28515625" style="1" customWidth="1"/>
    <col min="4620" max="4621" width="18" style="1" customWidth="1"/>
    <col min="4622" max="4622" width="18.140625" style="1" customWidth="1"/>
    <col min="4623" max="4623" width="8.28515625" style="1" customWidth="1"/>
    <col min="4624" max="4624" width="22.42578125" style="1" customWidth="1"/>
    <col min="4625" max="4864" width="6.85546875" style="1"/>
    <col min="4865" max="4865" width="14" style="1" customWidth="1"/>
    <col min="4866" max="4866" width="6.85546875" style="1" customWidth="1"/>
    <col min="4867" max="4867" width="53.7109375" style="1" customWidth="1"/>
    <col min="4868" max="4868" width="18.7109375" style="1" customWidth="1"/>
    <col min="4869" max="4869" width="18.28515625" style="1" customWidth="1"/>
    <col min="4870" max="4872" width="11" style="1" customWidth="1"/>
    <col min="4873" max="4875" width="18.28515625" style="1" customWidth="1"/>
    <col min="4876" max="4877" width="18" style="1" customWidth="1"/>
    <col min="4878" max="4878" width="18.140625" style="1" customWidth="1"/>
    <col min="4879" max="4879" width="8.28515625" style="1" customWidth="1"/>
    <col min="4880" max="4880" width="22.42578125" style="1" customWidth="1"/>
    <col min="4881" max="5120" width="6.85546875" style="1"/>
    <col min="5121" max="5121" width="14" style="1" customWidth="1"/>
    <col min="5122" max="5122" width="6.85546875" style="1" customWidth="1"/>
    <col min="5123" max="5123" width="53.7109375" style="1" customWidth="1"/>
    <col min="5124" max="5124" width="18.7109375" style="1" customWidth="1"/>
    <col min="5125" max="5125" width="18.28515625" style="1" customWidth="1"/>
    <col min="5126" max="5128" width="11" style="1" customWidth="1"/>
    <col min="5129" max="5131" width="18.28515625" style="1" customWidth="1"/>
    <col min="5132" max="5133" width="18" style="1" customWidth="1"/>
    <col min="5134" max="5134" width="18.140625" style="1" customWidth="1"/>
    <col min="5135" max="5135" width="8.28515625" style="1" customWidth="1"/>
    <col min="5136" max="5136" width="22.42578125" style="1" customWidth="1"/>
    <col min="5137" max="5376" width="6.85546875" style="1"/>
    <col min="5377" max="5377" width="14" style="1" customWidth="1"/>
    <col min="5378" max="5378" width="6.85546875" style="1" customWidth="1"/>
    <col min="5379" max="5379" width="53.7109375" style="1" customWidth="1"/>
    <col min="5380" max="5380" width="18.7109375" style="1" customWidth="1"/>
    <col min="5381" max="5381" width="18.28515625" style="1" customWidth="1"/>
    <col min="5382" max="5384" width="11" style="1" customWidth="1"/>
    <col min="5385" max="5387" width="18.28515625" style="1" customWidth="1"/>
    <col min="5388" max="5389" width="18" style="1" customWidth="1"/>
    <col min="5390" max="5390" width="18.140625" style="1" customWidth="1"/>
    <col min="5391" max="5391" width="8.28515625" style="1" customWidth="1"/>
    <col min="5392" max="5392" width="22.42578125" style="1" customWidth="1"/>
    <col min="5393" max="5632" width="6.85546875" style="1"/>
    <col min="5633" max="5633" width="14" style="1" customWidth="1"/>
    <col min="5634" max="5634" width="6.85546875" style="1" customWidth="1"/>
    <col min="5635" max="5635" width="53.7109375" style="1" customWidth="1"/>
    <col min="5636" max="5636" width="18.7109375" style="1" customWidth="1"/>
    <col min="5637" max="5637" width="18.28515625" style="1" customWidth="1"/>
    <col min="5638" max="5640" width="11" style="1" customWidth="1"/>
    <col min="5641" max="5643" width="18.28515625" style="1" customWidth="1"/>
    <col min="5644" max="5645" width="18" style="1" customWidth="1"/>
    <col min="5646" max="5646" width="18.140625" style="1" customWidth="1"/>
    <col min="5647" max="5647" width="8.28515625" style="1" customWidth="1"/>
    <col min="5648" max="5648" width="22.42578125" style="1" customWidth="1"/>
    <col min="5649" max="5888" width="6.85546875" style="1"/>
    <col min="5889" max="5889" width="14" style="1" customWidth="1"/>
    <col min="5890" max="5890" width="6.85546875" style="1" customWidth="1"/>
    <col min="5891" max="5891" width="53.7109375" style="1" customWidth="1"/>
    <col min="5892" max="5892" width="18.7109375" style="1" customWidth="1"/>
    <col min="5893" max="5893" width="18.28515625" style="1" customWidth="1"/>
    <col min="5894" max="5896" width="11" style="1" customWidth="1"/>
    <col min="5897" max="5899" width="18.28515625" style="1" customWidth="1"/>
    <col min="5900" max="5901" width="18" style="1" customWidth="1"/>
    <col min="5902" max="5902" width="18.140625" style="1" customWidth="1"/>
    <col min="5903" max="5903" width="8.28515625" style="1" customWidth="1"/>
    <col min="5904" max="5904" width="22.42578125" style="1" customWidth="1"/>
    <col min="5905" max="6144" width="6.85546875" style="1"/>
    <col min="6145" max="6145" width="14" style="1" customWidth="1"/>
    <col min="6146" max="6146" width="6.85546875" style="1" customWidth="1"/>
    <col min="6147" max="6147" width="53.7109375" style="1" customWidth="1"/>
    <col min="6148" max="6148" width="18.7109375" style="1" customWidth="1"/>
    <col min="6149" max="6149" width="18.28515625" style="1" customWidth="1"/>
    <col min="6150" max="6152" width="11" style="1" customWidth="1"/>
    <col min="6153" max="6155" width="18.28515625" style="1" customWidth="1"/>
    <col min="6156" max="6157" width="18" style="1" customWidth="1"/>
    <col min="6158" max="6158" width="18.140625" style="1" customWidth="1"/>
    <col min="6159" max="6159" width="8.28515625" style="1" customWidth="1"/>
    <col min="6160" max="6160" width="22.42578125" style="1" customWidth="1"/>
    <col min="6161" max="6400" width="6.85546875" style="1"/>
    <col min="6401" max="6401" width="14" style="1" customWidth="1"/>
    <col min="6402" max="6402" width="6.85546875" style="1" customWidth="1"/>
    <col min="6403" max="6403" width="53.7109375" style="1" customWidth="1"/>
    <col min="6404" max="6404" width="18.7109375" style="1" customWidth="1"/>
    <col min="6405" max="6405" width="18.28515625" style="1" customWidth="1"/>
    <col min="6406" max="6408" width="11" style="1" customWidth="1"/>
    <col min="6409" max="6411" width="18.28515625" style="1" customWidth="1"/>
    <col min="6412" max="6413" width="18" style="1" customWidth="1"/>
    <col min="6414" max="6414" width="18.140625" style="1" customWidth="1"/>
    <col min="6415" max="6415" width="8.28515625" style="1" customWidth="1"/>
    <col min="6416" max="6416" width="22.42578125" style="1" customWidth="1"/>
    <col min="6417" max="6656" width="6.85546875" style="1"/>
    <col min="6657" max="6657" width="14" style="1" customWidth="1"/>
    <col min="6658" max="6658" width="6.85546875" style="1" customWidth="1"/>
    <col min="6659" max="6659" width="53.7109375" style="1" customWidth="1"/>
    <col min="6660" max="6660" width="18.7109375" style="1" customWidth="1"/>
    <col min="6661" max="6661" width="18.28515625" style="1" customWidth="1"/>
    <col min="6662" max="6664" width="11" style="1" customWidth="1"/>
    <col min="6665" max="6667" width="18.28515625" style="1" customWidth="1"/>
    <col min="6668" max="6669" width="18" style="1" customWidth="1"/>
    <col min="6670" max="6670" width="18.140625" style="1" customWidth="1"/>
    <col min="6671" max="6671" width="8.28515625" style="1" customWidth="1"/>
    <col min="6672" max="6672" width="22.42578125" style="1" customWidth="1"/>
    <col min="6673" max="6912" width="6.85546875" style="1"/>
    <col min="6913" max="6913" width="14" style="1" customWidth="1"/>
    <col min="6914" max="6914" width="6.85546875" style="1" customWidth="1"/>
    <col min="6915" max="6915" width="53.7109375" style="1" customWidth="1"/>
    <col min="6916" max="6916" width="18.7109375" style="1" customWidth="1"/>
    <col min="6917" max="6917" width="18.28515625" style="1" customWidth="1"/>
    <col min="6918" max="6920" width="11" style="1" customWidth="1"/>
    <col min="6921" max="6923" width="18.28515625" style="1" customWidth="1"/>
    <col min="6924" max="6925" width="18" style="1" customWidth="1"/>
    <col min="6926" max="6926" width="18.140625" style="1" customWidth="1"/>
    <col min="6927" max="6927" width="8.28515625" style="1" customWidth="1"/>
    <col min="6928" max="6928" width="22.42578125" style="1" customWidth="1"/>
    <col min="6929" max="7168" width="6.85546875" style="1"/>
    <col min="7169" max="7169" width="14" style="1" customWidth="1"/>
    <col min="7170" max="7170" width="6.85546875" style="1" customWidth="1"/>
    <col min="7171" max="7171" width="53.7109375" style="1" customWidth="1"/>
    <col min="7172" max="7172" width="18.7109375" style="1" customWidth="1"/>
    <col min="7173" max="7173" width="18.28515625" style="1" customWidth="1"/>
    <col min="7174" max="7176" width="11" style="1" customWidth="1"/>
    <col min="7177" max="7179" width="18.28515625" style="1" customWidth="1"/>
    <col min="7180" max="7181" width="18" style="1" customWidth="1"/>
    <col min="7182" max="7182" width="18.140625" style="1" customWidth="1"/>
    <col min="7183" max="7183" width="8.28515625" style="1" customWidth="1"/>
    <col min="7184" max="7184" width="22.42578125" style="1" customWidth="1"/>
    <col min="7185" max="7424" width="6.85546875" style="1"/>
    <col min="7425" max="7425" width="14" style="1" customWidth="1"/>
    <col min="7426" max="7426" width="6.85546875" style="1" customWidth="1"/>
    <col min="7427" max="7427" width="53.7109375" style="1" customWidth="1"/>
    <col min="7428" max="7428" width="18.7109375" style="1" customWidth="1"/>
    <col min="7429" max="7429" width="18.28515625" style="1" customWidth="1"/>
    <col min="7430" max="7432" width="11" style="1" customWidth="1"/>
    <col min="7433" max="7435" width="18.28515625" style="1" customWidth="1"/>
    <col min="7436" max="7437" width="18" style="1" customWidth="1"/>
    <col min="7438" max="7438" width="18.140625" style="1" customWidth="1"/>
    <col min="7439" max="7439" width="8.28515625" style="1" customWidth="1"/>
    <col min="7440" max="7440" width="22.42578125" style="1" customWidth="1"/>
    <col min="7441" max="7680" width="6.85546875" style="1"/>
    <col min="7681" max="7681" width="14" style="1" customWidth="1"/>
    <col min="7682" max="7682" width="6.85546875" style="1" customWidth="1"/>
    <col min="7683" max="7683" width="53.7109375" style="1" customWidth="1"/>
    <col min="7684" max="7684" width="18.7109375" style="1" customWidth="1"/>
    <col min="7685" max="7685" width="18.28515625" style="1" customWidth="1"/>
    <col min="7686" max="7688" width="11" style="1" customWidth="1"/>
    <col min="7689" max="7691" width="18.28515625" style="1" customWidth="1"/>
    <col min="7692" max="7693" width="18" style="1" customWidth="1"/>
    <col min="7694" max="7694" width="18.140625" style="1" customWidth="1"/>
    <col min="7695" max="7695" width="8.28515625" style="1" customWidth="1"/>
    <col min="7696" max="7696" width="22.42578125" style="1" customWidth="1"/>
    <col min="7697" max="7936" width="6.85546875" style="1"/>
    <col min="7937" max="7937" width="14" style="1" customWidth="1"/>
    <col min="7938" max="7938" width="6.85546875" style="1" customWidth="1"/>
    <col min="7939" max="7939" width="53.7109375" style="1" customWidth="1"/>
    <col min="7940" max="7940" width="18.7109375" style="1" customWidth="1"/>
    <col min="7941" max="7941" width="18.28515625" style="1" customWidth="1"/>
    <col min="7942" max="7944" width="11" style="1" customWidth="1"/>
    <col min="7945" max="7947" width="18.28515625" style="1" customWidth="1"/>
    <col min="7948" max="7949" width="18" style="1" customWidth="1"/>
    <col min="7950" max="7950" width="18.140625" style="1" customWidth="1"/>
    <col min="7951" max="7951" width="8.28515625" style="1" customWidth="1"/>
    <col min="7952" max="7952" width="22.42578125" style="1" customWidth="1"/>
    <col min="7953" max="8192" width="6.85546875" style="1"/>
    <col min="8193" max="8193" width="14" style="1" customWidth="1"/>
    <col min="8194" max="8194" width="6.85546875" style="1" customWidth="1"/>
    <col min="8195" max="8195" width="53.7109375" style="1" customWidth="1"/>
    <col min="8196" max="8196" width="18.7109375" style="1" customWidth="1"/>
    <col min="8197" max="8197" width="18.28515625" style="1" customWidth="1"/>
    <col min="8198" max="8200" width="11" style="1" customWidth="1"/>
    <col min="8201" max="8203" width="18.28515625" style="1" customWidth="1"/>
    <col min="8204" max="8205" width="18" style="1" customWidth="1"/>
    <col min="8206" max="8206" width="18.140625" style="1" customWidth="1"/>
    <col min="8207" max="8207" width="8.28515625" style="1" customWidth="1"/>
    <col min="8208" max="8208" width="22.42578125" style="1" customWidth="1"/>
    <col min="8209" max="8448" width="6.85546875" style="1"/>
    <col min="8449" max="8449" width="14" style="1" customWidth="1"/>
    <col min="8450" max="8450" width="6.85546875" style="1" customWidth="1"/>
    <col min="8451" max="8451" width="53.7109375" style="1" customWidth="1"/>
    <col min="8452" max="8452" width="18.7109375" style="1" customWidth="1"/>
    <col min="8453" max="8453" width="18.28515625" style="1" customWidth="1"/>
    <col min="8454" max="8456" width="11" style="1" customWidth="1"/>
    <col min="8457" max="8459" width="18.28515625" style="1" customWidth="1"/>
    <col min="8460" max="8461" width="18" style="1" customWidth="1"/>
    <col min="8462" max="8462" width="18.140625" style="1" customWidth="1"/>
    <col min="8463" max="8463" width="8.28515625" style="1" customWidth="1"/>
    <col min="8464" max="8464" width="22.42578125" style="1" customWidth="1"/>
    <col min="8465" max="8704" width="6.85546875" style="1"/>
    <col min="8705" max="8705" width="14" style="1" customWidth="1"/>
    <col min="8706" max="8706" width="6.85546875" style="1" customWidth="1"/>
    <col min="8707" max="8707" width="53.7109375" style="1" customWidth="1"/>
    <col min="8708" max="8708" width="18.7109375" style="1" customWidth="1"/>
    <col min="8709" max="8709" width="18.28515625" style="1" customWidth="1"/>
    <col min="8710" max="8712" width="11" style="1" customWidth="1"/>
    <col min="8713" max="8715" width="18.28515625" style="1" customWidth="1"/>
    <col min="8716" max="8717" width="18" style="1" customWidth="1"/>
    <col min="8718" max="8718" width="18.140625" style="1" customWidth="1"/>
    <col min="8719" max="8719" width="8.28515625" style="1" customWidth="1"/>
    <col min="8720" max="8720" width="22.42578125" style="1" customWidth="1"/>
    <col min="8721" max="8960" width="6.85546875" style="1"/>
    <col min="8961" max="8961" width="14" style="1" customWidth="1"/>
    <col min="8962" max="8962" width="6.85546875" style="1" customWidth="1"/>
    <col min="8963" max="8963" width="53.7109375" style="1" customWidth="1"/>
    <col min="8964" max="8964" width="18.7109375" style="1" customWidth="1"/>
    <col min="8965" max="8965" width="18.28515625" style="1" customWidth="1"/>
    <col min="8966" max="8968" width="11" style="1" customWidth="1"/>
    <col min="8969" max="8971" width="18.28515625" style="1" customWidth="1"/>
    <col min="8972" max="8973" width="18" style="1" customWidth="1"/>
    <col min="8974" max="8974" width="18.140625" style="1" customWidth="1"/>
    <col min="8975" max="8975" width="8.28515625" style="1" customWidth="1"/>
    <col min="8976" max="8976" width="22.42578125" style="1" customWidth="1"/>
    <col min="8977" max="9216" width="6.85546875" style="1"/>
    <col min="9217" max="9217" width="14" style="1" customWidth="1"/>
    <col min="9218" max="9218" width="6.85546875" style="1" customWidth="1"/>
    <col min="9219" max="9219" width="53.7109375" style="1" customWidth="1"/>
    <col min="9220" max="9220" width="18.7109375" style="1" customWidth="1"/>
    <col min="9221" max="9221" width="18.28515625" style="1" customWidth="1"/>
    <col min="9222" max="9224" width="11" style="1" customWidth="1"/>
    <col min="9225" max="9227" width="18.28515625" style="1" customWidth="1"/>
    <col min="9228" max="9229" width="18" style="1" customWidth="1"/>
    <col min="9230" max="9230" width="18.140625" style="1" customWidth="1"/>
    <col min="9231" max="9231" width="8.28515625" style="1" customWidth="1"/>
    <col min="9232" max="9232" width="22.42578125" style="1" customWidth="1"/>
    <col min="9233" max="9472" width="6.85546875" style="1"/>
    <col min="9473" max="9473" width="14" style="1" customWidth="1"/>
    <col min="9474" max="9474" width="6.85546875" style="1" customWidth="1"/>
    <col min="9475" max="9475" width="53.7109375" style="1" customWidth="1"/>
    <col min="9476" max="9476" width="18.7109375" style="1" customWidth="1"/>
    <col min="9477" max="9477" width="18.28515625" style="1" customWidth="1"/>
    <col min="9478" max="9480" width="11" style="1" customWidth="1"/>
    <col min="9481" max="9483" width="18.28515625" style="1" customWidth="1"/>
    <col min="9484" max="9485" width="18" style="1" customWidth="1"/>
    <col min="9486" max="9486" width="18.140625" style="1" customWidth="1"/>
    <col min="9487" max="9487" width="8.28515625" style="1" customWidth="1"/>
    <col min="9488" max="9488" width="22.42578125" style="1" customWidth="1"/>
    <col min="9489" max="9728" width="6.85546875" style="1"/>
    <col min="9729" max="9729" width="14" style="1" customWidth="1"/>
    <col min="9730" max="9730" width="6.85546875" style="1" customWidth="1"/>
    <col min="9731" max="9731" width="53.7109375" style="1" customWidth="1"/>
    <col min="9732" max="9732" width="18.7109375" style="1" customWidth="1"/>
    <col min="9733" max="9733" width="18.28515625" style="1" customWidth="1"/>
    <col min="9734" max="9736" width="11" style="1" customWidth="1"/>
    <col min="9737" max="9739" width="18.28515625" style="1" customWidth="1"/>
    <col min="9740" max="9741" width="18" style="1" customWidth="1"/>
    <col min="9742" max="9742" width="18.140625" style="1" customWidth="1"/>
    <col min="9743" max="9743" width="8.28515625" style="1" customWidth="1"/>
    <col min="9744" max="9744" width="22.42578125" style="1" customWidth="1"/>
    <col min="9745" max="9984" width="6.85546875" style="1"/>
    <col min="9985" max="9985" width="14" style="1" customWidth="1"/>
    <col min="9986" max="9986" width="6.85546875" style="1" customWidth="1"/>
    <col min="9987" max="9987" width="53.7109375" style="1" customWidth="1"/>
    <col min="9988" max="9988" width="18.7109375" style="1" customWidth="1"/>
    <col min="9989" max="9989" width="18.28515625" style="1" customWidth="1"/>
    <col min="9990" max="9992" width="11" style="1" customWidth="1"/>
    <col min="9993" max="9995" width="18.28515625" style="1" customWidth="1"/>
    <col min="9996" max="9997" width="18" style="1" customWidth="1"/>
    <col min="9998" max="9998" width="18.140625" style="1" customWidth="1"/>
    <col min="9999" max="9999" width="8.28515625" style="1" customWidth="1"/>
    <col min="10000" max="10000" width="22.42578125" style="1" customWidth="1"/>
    <col min="10001" max="10240" width="6.85546875" style="1"/>
    <col min="10241" max="10241" width="14" style="1" customWidth="1"/>
    <col min="10242" max="10242" width="6.85546875" style="1" customWidth="1"/>
    <col min="10243" max="10243" width="53.7109375" style="1" customWidth="1"/>
    <col min="10244" max="10244" width="18.7109375" style="1" customWidth="1"/>
    <col min="10245" max="10245" width="18.28515625" style="1" customWidth="1"/>
    <col min="10246" max="10248" width="11" style="1" customWidth="1"/>
    <col min="10249" max="10251" width="18.28515625" style="1" customWidth="1"/>
    <col min="10252" max="10253" width="18" style="1" customWidth="1"/>
    <col min="10254" max="10254" width="18.140625" style="1" customWidth="1"/>
    <col min="10255" max="10255" width="8.28515625" style="1" customWidth="1"/>
    <col min="10256" max="10256" width="22.42578125" style="1" customWidth="1"/>
    <col min="10257" max="10496" width="6.85546875" style="1"/>
    <col min="10497" max="10497" width="14" style="1" customWidth="1"/>
    <col min="10498" max="10498" width="6.85546875" style="1" customWidth="1"/>
    <col min="10499" max="10499" width="53.7109375" style="1" customWidth="1"/>
    <col min="10500" max="10500" width="18.7109375" style="1" customWidth="1"/>
    <col min="10501" max="10501" width="18.28515625" style="1" customWidth="1"/>
    <col min="10502" max="10504" width="11" style="1" customWidth="1"/>
    <col min="10505" max="10507" width="18.28515625" style="1" customWidth="1"/>
    <col min="10508" max="10509" width="18" style="1" customWidth="1"/>
    <col min="10510" max="10510" width="18.140625" style="1" customWidth="1"/>
    <col min="10511" max="10511" width="8.28515625" style="1" customWidth="1"/>
    <col min="10512" max="10512" width="22.42578125" style="1" customWidth="1"/>
    <col min="10513" max="10752" width="6.85546875" style="1"/>
    <col min="10753" max="10753" width="14" style="1" customWidth="1"/>
    <col min="10754" max="10754" width="6.85546875" style="1" customWidth="1"/>
    <col min="10755" max="10755" width="53.7109375" style="1" customWidth="1"/>
    <col min="10756" max="10756" width="18.7109375" style="1" customWidth="1"/>
    <col min="10757" max="10757" width="18.28515625" style="1" customWidth="1"/>
    <col min="10758" max="10760" width="11" style="1" customWidth="1"/>
    <col min="10761" max="10763" width="18.28515625" style="1" customWidth="1"/>
    <col min="10764" max="10765" width="18" style="1" customWidth="1"/>
    <col min="10766" max="10766" width="18.140625" style="1" customWidth="1"/>
    <col min="10767" max="10767" width="8.28515625" style="1" customWidth="1"/>
    <col min="10768" max="10768" width="22.42578125" style="1" customWidth="1"/>
    <col min="10769" max="11008" width="6.85546875" style="1"/>
    <col min="11009" max="11009" width="14" style="1" customWidth="1"/>
    <col min="11010" max="11010" width="6.85546875" style="1" customWidth="1"/>
    <col min="11011" max="11011" width="53.7109375" style="1" customWidth="1"/>
    <col min="11012" max="11012" width="18.7109375" style="1" customWidth="1"/>
    <col min="11013" max="11013" width="18.28515625" style="1" customWidth="1"/>
    <col min="11014" max="11016" width="11" style="1" customWidth="1"/>
    <col min="11017" max="11019" width="18.28515625" style="1" customWidth="1"/>
    <col min="11020" max="11021" width="18" style="1" customWidth="1"/>
    <col min="11022" max="11022" width="18.140625" style="1" customWidth="1"/>
    <col min="11023" max="11023" width="8.28515625" style="1" customWidth="1"/>
    <col min="11024" max="11024" width="22.42578125" style="1" customWidth="1"/>
    <col min="11025" max="11264" width="6.85546875" style="1"/>
    <col min="11265" max="11265" width="14" style="1" customWidth="1"/>
    <col min="11266" max="11266" width="6.85546875" style="1" customWidth="1"/>
    <col min="11267" max="11267" width="53.7109375" style="1" customWidth="1"/>
    <col min="11268" max="11268" width="18.7109375" style="1" customWidth="1"/>
    <col min="11269" max="11269" width="18.28515625" style="1" customWidth="1"/>
    <col min="11270" max="11272" width="11" style="1" customWidth="1"/>
    <col min="11273" max="11275" width="18.28515625" style="1" customWidth="1"/>
    <col min="11276" max="11277" width="18" style="1" customWidth="1"/>
    <col min="11278" max="11278" width="18.140625" style="1" customWidth="1"/>
    <col min="11279" max="11279" width="8.28515625" style="1" customWidth="1"/>
    <col min="11280" max="11280" width="22.42578125" style="1" customWidth="1"/>
    <col min="11281" max="11520" width="6.85546875" style="1"/>
    <col min="11521" max="11521" width="14" style="1" customWidth="1"/>
    <col min="11522" max="11522" width="6.85546875" style="1" customWidth="1"/>
    <col min="11523" max="11523" width="53.7109375" style="1" customWidth="1"/>
    <col min="11524" max="11524" width="18.7109375" style="1" customWidth="1"/>
    <col min="11525" max="11525" width="18.28515625" style="1" customWidth="1"/>
    <col min="11526" max="11528" width="11" style="1" customWidth="1"/>
    <col min="11529" max="11531" width="18.28515625" style="1" customWidth="1"/>
    <col min="11532" max="11533" width="18" style="1" customWidth="1"/>
    <col min="11534" max="11534" width="18.140625" style="1" customWidth="1"/>
    <col min="11535" max="11535" width="8.28515625" style="1" customWidth="1"/>
    <col min="11536" max="11536" width="22.42578125" style="1" customWidth="1"/>
    <col min="11537" max="11776" width="6.85546875" style="1"/>
    <col min="11777" max="11777" width="14" style="1" customWidth="1"/>
    <col min="11778" max="11778" width="6.85546875" style="1" customWidth="1"/>
    <col min="11779" max="11779" width="53.7109375" style="1" customWidth="1"/>
    <col min="11780" max="11780" width="18.7109375" style="1" customWidth="1"/>
    <col min="11781" max="11781" width="18.28515625" style="1" customWidth="1"/>
    <col min="11782" max="11784" width="11" style="1" customWidth="1"/>
    <col min="11785" max="11787" width="18.28515625" style="1" customWidth="1"/>
    <col min="11788" max="11789" width="18" style="1" customWidth="1"/>
    <col min="11790" max="11790" width="18.140625" style="1" customWidth="1"/>
    <col min="11791" max="11791" width="8.28515625" style="1" customWidth="1"/>
    <col min="11792" max="11792" width="22.42578125" style="1" customWidth="1"/>
    <col min="11793" max="12032" width="6.85546875" style="1"/>
    <col min="12033" max="12033" width="14" style="1" customWidth="1"/>
    <col min="12034" max="12034" width="6.85546875" style="1" customWidth="1"/>
    <col min="12035" max="12035" width="53.7109375" style="1" customWidth="1"/>
    <col min="12036" max="12036" width="18.7109375" style="1" customWidth="1"/>
    <col min="12037" max="12037" width="18.28515625" style="1" customWidth="1"/>
    <col min="12038" max="12040" width="11" style="1" customWidth="1"/>
    <col min="12041" max="12043" width="18.28515625" style="1" customWidth="1"/>
    <col min="12044" max="12045" width="18" style="1" customWidth="1"/>
    <col min="12046" max="12046" width="18.140625" style="1" customWidth="1"/>
    <col min="12047" max="12047" width="8.28515625" style="1" customWidth="1"/>
    <col min="12048" max="12048" width="22.42578125" style="1" customWidth="1"/>
    <col min="12049" max="12288" width="6.85546875" style="1"/>
    <col min="12289" max="12289" width="14" style="1" customWidth="1"/>
    <col min="12290" max="12290" width="6.85546875" style="1" customWidth="1"/>
    <col min="12291" max="12291" width="53.7109375" style="1" customWidth="1"/>
    <col min="12292" max="12292" width="18.7109375" style="1" customWidth="1"/>
    <col min="12293" max="12293" width="18.28515625" style="1" customWidth="1"/>
    <col min="12294" max="12296" width="11" style="1" customWidth="1"/>
    <col min="12297" max="12299" width="18.28515625" style="1" customWidth="1"/>
    <col min="12300" max="12301" width="18" style="1" customWidth="1"/>
    <col min="12302" max="12302" width="18.140625" style="1" customWidth="1"/>
    <col min="12303" max="12303" width="8.28515625" style="1" customWidth="1"/>
    <col min="12304" max="12304" width="22.42578125" style="1" customWidth="1"/>
    <col min="12305" max="12544" width="6.85546875" style="1"/>
    <col min="12545" max="12545" width="14" style="1" customWidth="1"/>
    <col min="12546" max="12546" width="6.85546875" style="1" customWidth="1"/>
    <col min="12547" max="12547" width="53.7109375" style="1" customWidth="1"/>
    <col min="12548" max="12548" width="18.7109375" style="1" customWidth="1"/>
    <col min="12549" max="12549" width="18.28515625" style="1" customWidth="1"/>
    <col min="12550" max="12552" width="11" style="1" customWidth="1"/>
    <col min="12553" max="12555" width="18.28515625" style="1" customWidth="1"/>
    <col min="12556" max="12557" width="18" style="1" customWidth="1"/>
    <col min="12558" max="12558" width="18.140625" style="1" customWidth="1"/>
    <col min="12559" max="12559" width="8.28515625" style="1" customWidth="1"/>
    <col min="12560" max="12560" width="22.42578125" style="1" customWidth="1"/>
    <col min="12561" max="12800" width="6.85546875" style="1"/>
    <col min="12801" max="12801" width="14" style="1" customWidth="1"/>
    <col min="12802" max="12802" width="6.85546875" style="1" customWidth="1"/>
    <col min="12803" max="12803" width="53.7109375" style="1" customWidth="1"/>
    <col min="12804" max="12804" width="18.7109375" style="1" customWidth="1"/>
    <col min="12805" max="12805" width="18.28515625" style="1" customWidth="1"/>
    <col min="12806" max="12808" width="11" style="1" customWidth="1"/>
    <col min="12809" max="12811" width="18.28515625" style="1" customWidth="1"/>
    <col min="12812" max="12813" width="18" style="1" customWidth="1"/>
    <col min="12814" max="12814" width="18.140625" style="1" customWidth="1"/>
    <col min="12815" max="12815" width="8.28515625" style="1" customWidth="1"/>
    <col min="12816" max="12816" width="22.42578125" style="1" customWidth="1"/>
    <col min="12817" max="13056" width="6.85546875" style="1"/>
    <col min="13057" max="13057" width="14" style="1" customWidth="1"/>
    <col min="13058" max="13058" width="6.85546875" style="1" customWidth="1"/>
    <col min="13059" max="13059" width="53.7109375" style="1" customWidth="1"/>
    <col min="13060" max="13060" width="18.7109375" style="1" customWidth="1"/>
    <col min="13061" max="13061" width="18.28515625" style="1" customWidth="1"/>
    <col min="13062" max="13064" width="11" style="1" customWidth="1"/>
    <col min="13065" max="13067" width="18.28515625" style="1" customWidth="1"/>
    <col min="13068" max="13069" width="18" style="1" customWidth="1"/>
    <col min="13070" max="13070" width="18.140625" style="1" customWidth="1"/>
    <col min="13071" max="13071" width="8.28515625" style="1" customWidth="1"/>
    <col min="13072" max="13072" width="22.42578125" style="1" customWidth="1"/>
    <col min="13073" max="13312" width="6.85546875" style="1"/>
    <col min="13313" max="13313" width="14" style="1" customWidth="1"/>
    <col min="13314" max="13314" width="6.85546875" style="1" customWidth="1"/>
    <col min="13315" max="13315" width="53.7109375" style="1" customWidth="1"/>
    <col min="13316" max="13316" width="18.7109375" style="1" customWidth="1"/>
    <col min="13317" max="13317" width="18.28515625" style="1" customWidth="1"/>
    <col min="13318" max="13320" width="11" style="1" customWidth="1"/>
    <col min="13321" max="13323" width="18.28515625" style="1" customWidth="1"/>
    <col min="13324" max="13325" width="18" style="1" customWidth="1"/>
    <col min="13326" max="13326" width="18.140625" style="1" customWidth="1"/>
    <col min="13327" max="13327" width="8.28515625" style="1" customWidth="1"/>
    <col min="13328" max="13328" width="22.42578125" style="1" customWidth="1"/>
    <col min="13329" max="13568" width="6.85546875" style="1"/>
    <col min="13569" max="13569" width="14" style="1" customWidth="1"/>
    <col min="13570" max="13570" width="6.85546875" style="1" customWidth="1"/>
    <col min="13571" max="13571" width="53.7109375" style="1" customWidth="1"/>
    <col min="13572" max="13572" width="18.7109375" style="1" customWidth="1"/>
    <col min="13573" max="13573" width="18.28515625" style="1" customWidth="1"/>
    <col min="13574" max="13576" width="11" style="1" customWidth="1"/>
    <col min="13577" max="13579" width="18.28515625" style="1" customWidth="1"/>
    <col min="13580" max="13581" width="18" style="1" customWidth="1"/>
    <col min="13582" max="13582" width="18.140625" style="1" customWidth="1"/>
    <col min="13583" max="13583" width="8.28515625" style="1" customWidth="1"/>
    <col min="13584" max="13584" width="22.42578125" style="1" customWidth="1"/>
    <col min="13585" max="13824" width="6.85546875" style="1"/>
    <col min="13825" max="13825" width="14" style="1" customWidth="1"/>
    <col min="13826" max="13826" width="6.85546875" style="1" customWidth="1"/>
    <col min="13827" max="13827" width="53.7109375" style="1" customWidth="1"/>
    <col min="13828" max="13828" width="18.7109375" style="1" customWidth="1"/>
    <col min="13829" max="13829" width="18.28515625" style="1" customWidth="1"/>
    <col min="13830" max="13832" width="11" style="1" customWidth="1"/>
    <col min="13833" max="13835" width="18.28515625" style="1" customWidth="1"/>
    <col min="13836" max="13837" width="18" style="1" customWidth="1"/>
    <col min="13838" max="13838" width="18.140625" style="1" customWidth="1"/>
    <col min="13839" max="13839" width="8.28515625" style="1" customWidth="1"/>
    <col min="13840" max="13840" width="22.42578125" style="1" customWidth="1"/>
    <col min="13841" max="14080" width="6.85546875" style="1"/>
    <col min="14081" max="14081" width="14" style="1" customWidth="1"/>
    <col min="14082" max="14082" width="6.85546875" style="1" customWidth="1"/>
    <col min="14083" max="14083" width="53.7109375" style="1" customWidth="1"/>
    <col min="14084" max="14084" width="18.7109375" style="1" customWidth="1"/>
    <col min="14085" max="14085" width="18.28515625" style="1" customWidth="1"/>
    <col min="14086" max="14088" width="11" style="1" customWidth="1"/>
    <col min="14089" max="14091" width="18.28515625" style="1" customWidth="1"/>
    <col min="14092" max="14093" width="18" style="1" customWidth="1"/>
    <col min="14094" max="14094" width="18.140625" style="1" customWidth="1"/>
    <col min="14095" max="14095" width="8.28515625" style="1" customWidth="1"/>
    <col min="14096" max="14096" width="22.42578125" style="1" customWidth="1"/>
    <col min="14097" max="14336" width="6.85546875" style="1"/>
    <col min="14337" max="14337" width="14" style="1" customWidth="1"/>
    <col min="14338" max="14338" width="6.85546875" style="1" customWidth="1"/>
    <col min="14339" max="14339" width="53.7109375" style="1" customWidth="1"/>
    <col min="14340" max="14340" width="18.7109375" style="1" customWidth="1"/>
    <col min="14341" max="14341" width="18.28515625" style="1" customWidth="1"/>
    <col min="14342" max="14344" width="11" style="1" customWidth="1"/>
    <col min="14345" max="14347" width="18.28515625" style="1" customWidth="1"/>
    <col min="14348" max="14349" width="18" style="1" customWidth="1"/>
    <col min="14350" max="14350" width="18.140625" style="1" customWidth="1"/>
    <col min="14351" max="14351" width="8.28515625" style="1" customWidth="1"/>
    <col min="14352" max="14352" width="22.42578125" style="1" customWidth="1"/>
    <col min="14353" max="14592" width="6.85546875" style="1"/>
    <col min="14593" max="14593" width="14" style="1" customWidth="1"/>
    <col min="14594" max="14594" width="6.85546875" style="1" customWidth="1"/>
    <col min="14595" max="14595" width="53.7109375" style="1" customWidth="1"/>
    <col min="14596" max="14596" width="18.7109375" style="1" customWidth="1"/>
    <col min="14597" max="14597" width="18.28515625" style="1" customWidth="1"/>
    <col min="14598" max="14600" width="11" style="1" customWidth="1"/>
    <col min="14601" max="14603" width="18.28515625" style="1" customWidth="1"/>
    <col min="14604" max="14605" width="18" style="1" customWidth="1"/>
    <col min="14606" max="14606" width="18.140625" style="1" customWidth="1"/>
    <col min="14607" max="14607" width="8.28515625" style="1" customWidth="1"/>
    <col min="14608" max="14608" width="22.42578125" style="1" customWidth="1"/>
    <col min="14609" max="14848" width="6.85546875" style="1"/>
    <col min="14849" max="14849" width="14" style="1" customWidth="1"/>
    <col min="14850" max="14850" width="6.85546875" style="1" customWidth="1"/>
    <col min="14851" max="14851" width="53.7109375" style="1" customWidth="1"/>
    <col min="14852" max="14852" width="18.7109375" style="1" customWidth="1"/>
    <col min="14853" max="14853" width="18.28515625" style="1" customWidth="1"/>
    <col min="14854" max="14856" width="11" style="1" customWidth="1"/>
    <col min="14857" max="14859" width="18.28515625" style="1" customWidth="1"/>
    <col min="14860" max="14861" width="18" style="1" customWidth="1"/>
    <col min="14862" max="14862" width="18.140625" style="1" customWidth="1"/>
    <col min="14863" max="14863" width="8.28515625" style="1" customWidth="1"/>
    <col min="14864" max="14864" width="22.42578125" style="1" customWidth="1"/>
    <col min="14865" max="15104" width="6.85546875" style="1"/>
    <col min="15105" max="15105" width="14" style="1" customWidth="1"/>
    <col min="15106" max="15106" width="6.85546875" style="1" customWidth="1"/>
    <col min="15107" max="15107" width="53.7109375" style="1" customWidth="1"/>
    <col min="15108" max="15108" width="18.7109375" style="1" customWidth="1"/>
    <col min="15109" max="15109" width="18.28515625" style="1" customWidth="1"/>
    <col min="15110" max="15112" width="11" style="1" customWidth="1"/>
    <col min="15113" max="15115" width="18.28515625" style="1" customWidth="1"/>
    <col min="15116" max="15117" width="18" style="1" customWidth="1"/>
    <col min="15118" max="15118" width="18.140625" style="1" customWidth="1"/>
    <col min="15119" max="15119" width="8.28515625" style="1" customWidth="1"/>
    <col min="15120" max="15120" width="22.42578125" style="1" customWidth="1"/>
    <col min="15121" max="15360" width="6.85546875" style="1"/>
    <col min="15361" max="15361" width="14" style="1" customWidth="1"/>
    <col min="15362" max="15362" width="6.85546875" style="1" customWidth="1"/>
    <col min="15363" max="15363" width="53.7109375" style="1" customWidth="1"/>
    <col min="15364" max="15364" width="18.7109375" style="1" customWidth="1"/>
    <col min="15365" max="15365" width="18.28515625" style="1" customWidth="1"/>
    <col min="15366" max="15368" width="11" style="1" customWidth="1"/>
    <col min="15369" max="15371" width="18.28515625" style="1" customWidth="1"/>
    <col min="15372" max="15373" width="18" style="1" customWidth="1"/>
    <col min="15374" max="15374" width="18.140625" style="1" customWidth="1"/>
    <col min="15375" max="15375" width="8.28515625" style="1" customWidth="1"/>
    <col min="15376" max="15376" width="22.42578125" style="1" customWidth="1"/>
    <col min="15377" max="15616" width="6.85546875" style="1"/>
    <col min="15617" max="15617" width="14" style="1" customWidth="1"/>
    <col min="15618" max="15618" width="6.85546875" style="1" customWidth="1"/>
    <col min="15619" max="15619" width="53.7109375" style="1" customWidth="1"/>
    <col min="15620" max="15620" width="18.7109375" style="1" customWidth="1"/>
    <col min="15621" max="15621" width="18.28515625" style="1" customWidth="1"/>
    <col min="15622" max="15624" width="11" style="1" customWidth="1"/>
    <col min="15625" max="15627" width="18.28515625" style="1" customWidth="1"/>
    <col min="15628" max="15629" width="18" style="1" customWidth="1"/>
    <col min="15630" max="15630" width="18.140625" style="1" customWidth="1"/>
    <col min="15631" max="15631" width="8.28515625" style="1" customWidth="1"/>
    <col min="15632" max="15632" width="22.42578125" style="1" customWidth="1"/>
    <col min="15633" max="15872" width="6.85546875" style="1"/>
    <col min="15873" max="15873" width="14" style="1" customWidth="1"/>
    <col min="15874" max="15874" width="6.85546875" style="1" customWidth="1"/>
    <col min="15875" max="15875" width="53.7109375" style="1" customWidth="1"/>
    <col min="15876" max="15876" width="18.7109375" style="1" customWidth="1"/>
    <col min="15877" max="15877" width="18.28515625" style="1" customWidth="1"/>
    <col min="15878" max="15880" width="11" style="1" customWidth="1"/>
    <col min="15881" max="15883" width="18.28515625" style="1" customWidth="1"/>
    <col min="15884" max="15885" width="18" style="1" customWidth="1"/>
    <col min="15886" max="15886" width="18.140625" style="1" customWidth="1"/>
    <col min="15887" max="15887" width="8.28515625" style="1" customWidth="1"/>
    <col min="15888" max="15888" width="22.42578125" style="1" customWidth="1"/>
    <col min="15889" max="16128" width="6.85546875" style="1"/>
    <col min="16129" max="16129" width="14" style="1" customWidth="1"/>
    <col min="16130" max="16130" width="6.85546875" style="1" customWidth="1"/>
    <col min="16131" max="16131" width="53.7109375" style="1" customWidth="1"/>
    <col min="16132" max="16132" width="18.7109375" style="1" customWidth="1"/>
    <col min="16133" max="16133" width="18.28515625" style="1" customWidth="1"/>
    <col min="16134" max="16136" width="11" style="1" customWidth="1"/>
    <col min="16137" max="16139" width="18.28515625" style="1" customWidth="1"/>
    <col min="16140" max="16141" width="18" style="1" customWidth="1"/>
    <col min="16142" max="16142" width="18.140625" style="1" customWidth="1"/>
    <col min="16143" max="16143" width="8.28515625" style="1" customWidth="1"/>
    <col min="16144" max="16144" width="22.42578125" style="1" customWidth="1"/>
    <col min="16145" max="16384" width="6.85546875" style="1"/>
  </cols>
  <sheetData>
    <row r="2" spans="1:16" ht="15.75" customHeight="1" x14ac:dyDescent="0.25">
      <c r="C2" s="46" t="s">
        <v>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ht="15.75" customHeight="1" x14ac:dyDescent="0.25">
      <c r="C3" s="46" t="s">
        <v>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6" ht="15.75" customHeight="1" x14ac:dyDescent="0.25">
      <c r="C4" s="46" t="s">
        <v>69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7" spans="1:16" ht="38.25" x14ac:dyDescent="0.25">
      <c r="A7" s="2" t="s">
        <v>70</v>
      </c>
      <c r="B7" s="2" t="s">
        <v>71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72</v>
      </c>
      <c r="H7" s="2" t="s">
        <v>73</v>
      </c>
      <c r="I7" s="2" t="s">
        <v>9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48" t="s">
        <v>12</v>
      </c>
    </row>
    <row r="8" spans="1:16" x14ac:dyDescent="0.25">
      <c r="A8" s="3" t="s">
        <v>79</v>
      </c>
      <c r="B8" s="3"/>
      <c r="C8" s="3" t="s">
        <v>80</v>
      </c>
      <c r="D8" s="4">
        <f>+D9+D55</f>
        <v>7830279632</v>
      </c>
      <c r="E8" s="4">
        <f t="shared" ref="E8:N8" si="0">+E9+E55</f>
        <v>41199893637.949997</v>
      </c>
      <c r="F8" s="4">
        <f t="shared" si="0"/>
        <v>20</v>
      </c>
      <c r="G8" s="4">
        <f t="shared" si="0"/>
        <v>0</v>
      </c>
      <c r="H8" s="4">
        <f t="shared" si="0"/>
        <v>0</v>
      </c>
      <c r="I8" s="4">
        <f t="shared" si="0"/>
        <v>49030173249.949997</v>
      </c>
      <c r="J8" s="4">
        <f t="shared" si="0"/>
        <v>46983809723.519997</v>
      </c>
      <c r="K8" s="4">
        <f t="shared" si="0"/>
        <v>38621849985.519997</v>
      </c>
      <c r="L8" s="4">
        <f t="shared" si="0"/>
        <v>30160827250.52</v>
      </c>
      <c r="M8" s="4">
        <f>+M9+M55</f>
        <v>26909094589.52</v>
      </c>
      <c r="N8" s="4">
        <f t="shared" si="0"/>
        <v>2046363526.4299998</v>
      </c>
      <c r="O8" s="49">
        <f t="shared" ref="O8:O66" si="1">+K8/I8</f>
        <v>0.78771595989739618</v>
      </c>
      <c r="P8" s="18"/>
    </row>
    <row r="9" spans="1:16" x14ac:dyDescent="0.25">
      <c r="A9" s="3" t="s">
        <v>81</v>
      </c>
      <c r="B9" s="3"/>
      <c r="C9" s="3" t="s">
        <v>82</v>
      </c>
      <c r="D9" s="4">
        <f>+D10+D35</f>
        <v>1728300000</v>
      </c>
      <c r="E9" s="4">
        <f t="shared" ref="E9:N9" si="2">+E10+E35</f>
        <v>591059947.58000004</v>
      </c>
      <c r="F9" s="4">
        <f t="shared" si="2"/>
        <v>0</v>
      </c>
      <c r="G9" s="4">
        <f t="shared" si="2"/>
        <v>0</v>
      </c>
      <c r="H9" s="4">
        <f t="shared" si="2"/>
        <v>0</v>
      </c>
      <c r="I9" s="4">
        <f t="shared" si="2"/>
        <v>2319359947.5799999</v>
      </c>
      <c r="J9" s="4">
        <f t="shared" si="2"/>
        <v>1086032425.52</v>
      </c>
      <c r="K9" s="4">
        <f t="shared" si="2"/>
        <v>1079532425.52</v>
      </c>
      <c r="L9" s="4">
        <f t="shared" si="2"/>
        <v>867059159.51999998</v>
      </c>
      <c r="M9" s="4">
        <f>+M10+M35</f>
        <v>844750039.51999998</v>
      </c>
      <c r="N9" s="4">
        <f t="shared" si="2"/>
        <v>1233327522.0599999</v>
      </c>
      <c r="O9" s="49">
        <f t="shared" si="1"/>
        <v>0.46544410954684923</v>
      </c>
    </row>
    <row r="10" spans="1:16" x14ac:dyDescent="0.25">
      <c r="A10" s="3" t="s">
        <v>83</v>
      </c>
      <c r="B10" s="3"/>
      <c r="C10" s="3" t="s">
        <v>84</v>
      </c>
      <c r="D10" s="4">
        <f>+D11+D25+D27+D31</f>
        <v>1633369604</v>
      </c>
      <c r="E10" s="4">
        <f t="shared" ref="E10:N10" si="3">+E11+E25+E27+E31</f>
        <v>485319473</v>
      </c>
      <c r="F10" s="4">
        <f t="shared" si="3"/>
        <v>0</v>
      </c>
      <c r="G10" s="4">
        <f t="shared" si="3"/>
        <v>0</v>
      </c>
      <c r="H10" s="4">
        <f t="shared" si="3"/>
        <v>0</v>
      </c>
      <c r="I10" s="4">
        <f t="shared" si="3"/>
        <v>2118689077</v>
      </c>
      <c r="J10" s="4">
        <f t="shared" si="3"/>
        <v>1029430242</v>
      </c>
      <c r="K10" s="4">
        <f t="shared" si="3"/>
        <v>1026430242</v>
      </c>
      <c r="L10" s="4">
        <f t="shared" si="3"/>
        <v>814968976</v>
      </c>
      <c r="M10" s="4">
        <f>+M11+M25+M27+M31</f>
        <v>793671856</v>
      </c>
      <c r="N10" s="4">
        <f t="shared" si="3"/>
        <v>1089258835</v>
      </c>
      <c r="O10" s="49">
        <f t="shared" si="1"/>
        <v>0.48446478208751342</v>
      </c>
    </row>
    <row r="11" spans="1:16" x14ac:dyDescent="0.25">
      <c r="A11" s="3" t="s">
        <v>85</v>
      </c>
      <c r="B11" s="3"/>
      <c r="C11" s="3" t="s">
        <v>86</v>
      </c>
      <c r="D11" s="4">
        <f>SUM(D12:D24)</f>
        <v>1215818433</v>
      </c>
      <c r="E11" s="4">
        <f t="shared" ref="E11:N11" si="4">SUM(E12:E24)</f>
        <v>47500000</v>
      </c>
      <c r="F11" s="4">
        <f t="shared" si="4"/>
        <v>0</v>
      </c>
      <c r="G11" s="4">
        <f t="shared" si="4"/>
        <v>0</v>
      </c>
      <c r="H11" s="4">
        <f t="shared" si="4"/>
        <v>0</v>
      </c>
      <c r="I11" s="4">
        <f t="shared" si="4"/>
        <v>1263318433</v>
      </c>
      <c r="J11" s="4">
        <f t="shared" si="4"/>
        <v>605864507</v>
      </c>
      <c r="K11" s="4">
        <f t="shared" si="4"/>
        <v>605864507</v>
      </c>
      <c r="L11" s="4">
        <f t="shared" si="4"/>
        <v>605864507</v>
      </c>
      <c r="M11" s="4">
        <f t="shared" si="4"/>
        <v>605864507</v>
      </c>
      <c r="N11" s="4">
        <f t="shared" si="4"/>
        <v>657453926</v>
      </c>
      <c r="O11" s="49">
        <f t="shared" si="1"/>
        <v>0.47958178332065865</v>
      </c>
    </row>
    <row r="12" spans="1:16" x14ac:dyDescent="0.25">
      <c r="A12" s="1">
        <v>21010100</v>
      </c>
      <c r="B12" s="1">
        <v>101</v>
      </c>
      <c r="C12" s="1" t="s">
        <v>87</v>
      </c>
      <c r="D12" s="6">
        <v>400000000</v>
      </c>
      <c r="E12" s="6">
        <v>0</v>
      </c>
      <c r="F12" s="6">
        <v>0</v>
      </c>
      <c r="G12" s="6">
        <v>0</v>
      </c>
      <c r="H12" s="6">
        <v>0</v>
      </c>
      <c r="I12" s="6">
        <v>400000000</v>
      </c>
      <c r="J12" s="6">
        <v>396111884</v>
      </c>
      <c r="K12" s="6">
        <v>396111884</v>
      </c>
      <c r="L12" s="6">
        <v>396111884</v>
      </c>
      <c r="M12" s="6">
        <v>396111884</v>
      </c>
      <c r="N12" s="6">
        <v>3888116</v>
      </c>
      <c r="O12" s="50">
        <f>+K12/I12</f>
        <v>0.99027971000000004</v>
      </c>
    </row>
    <row r="13" spans="1:16" x14ac:dyDescent="0.25">
      <c r="A13" s="1">
        <v>21010100</v>
      </c>
      <c r="B13" s="1">
        <v>102</v>
      </c>
      <c r="C13" s="1" t="s">
        <v>87</v>
      </c>
      <c r="D13" s="6">
        <v>469182960</v>
      </c>
      <c r="E13" s="6">
        <v>0</v>
      </c>
      <c r="F13" s="6">
        <v>0</v>
      </c>
      <c r="G13" s="6">
        <v>0</v>
      </c>
      <c r="H13" s="6">
        <v>0</v>
      </c>
      <c r="I13" s="6">
        <v>469182960</v>
      </c>
      <c r="J13" s="6">
        <v>60988436</v>
      </c>
      <c r="K13" s="6">
        <v>60988436</v>
      </c>
      <c r="L13" s="6">
        <v>60988436</v>
      </c>
      <c r="M13" s="6">
        <v>60988436</v>
      </c>
      <c r="N13" s="6">
        <v>408194524</v>
      </c>
      <c r="O13" s="50">
        <f t="shared" si="1"/>
        <v>0.12998859975647881</v>
      </c>
    </row>
    <row r="14" spans="1:16" x14ac:dyDescent="0.25">
      <c r="A14" s="1">
        <v>21010101</v>
      </c>
      <c r="B14" s="1">
        <v>102</v>
      </c>
      <c r="C14" s="1" t="s">
        <v>88</v>
      </c>
      <c r="D14" s="6">
        <v>79492757</v>
      </c>
      <c r="E14" s="6">
        <v>0</v>
      </c>
      <c r="F14" s="6">
        <v>0</v>
      </c>
      <c r="G14" s="6">
        <v>0</v>
      </c>
      <c r="H14" s="6">
        <v>0</v>
      </c>
      <c r="I14" s="6">
        <v>79492757</v>
      </c>
      <c r="J14" s="6">
        <v>1410823</v>
      </c>
      <c r="K14" s="6">
        <v>1410823</v>
      </c>
      <c r="L14" s="6">
        <v>1410823</v>
      </c>
      <c r="M14" s="6">
        <v>1410823</v>
      </c>
      <c r="N14" s="6">
        <v>78081934</v>
      </c>
      <c r="O14" s="50">
        <f t="shared" si="1"/>
        <v>1.7747818206883929E-2</v>
      </c>
    </row>
    <row r="15" spans="1:16" x14ac:dyDescent="0.25">
      <c r="A15" s="1">
        <v>21010102</v>
      </c>
      <c r="B15" s="1">
        <v>101</v>
      </c>
      <c r="C15" s="1" t="s">
        <v>89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50">
        <v>0</v>
      </c>
    </row>
    <row r="16" spans="1:16" x14ac:dyDescent="0.25">
      <c r="A16" s="1">
        <v>21010102</v>
      </c>
      <c r="B16" s="1">
        <v>102</v>
      </c>
      <c r="C16" s="1" t="s">
        <v>89</v>
      </c>
      <c r="D16" s="6">
        <v>38291709</v>
      </c>
      <c r="E16" s="6">
        <v>0</v>
      </c>
      <c r="F16" s="6">
        <v>0</v>
      </c>
      <c r="G16" s="6">
        <v>0</v>
      </c>
      <c r="H16" s="6">
        <v>0</v>
      </c>
      <c r="I16" s="6">
        <v>38291709</v>
      </c>
      <c r="J16" s="6">
        <v>14652813</v>
      </c>
      <c r="K16" s="6">
        <v>14652813</v>
      </c>
      <c r="L16" s="6">
        <v>14652813</v>
      </c>
      <c r="M16" s="6">
        <v>14652813</v>
      </c>
      <c r="N16" s="6">
        <v>23638896</v>
      </c>
      <c r="O16" s="50">
        <f t="shared" si="1"/>
        <v>0.3826628108972624</v>
      </c>
    </row>
    <row r="17" spans="1:15" x14ac:dyDescent="0.25">
      <c r="A17" s="1">
        <v>21010103</v>
      </c>
      <c r="B17" s="1">
        <v>102</v>
      </c>
      <c r="C17" s="1" t="s">
        <v>90</v>
      </c>
      <c r="D17" s="6">
        <v>38291709</v>
      </c>
      <c r="E17" s="6">
        <v>0</v>
      </c>
      <c r="F17" s="6">
        <v>0</v>
      </c>
      <c r="G17" s="6">
        <v>0</v>
      </c>
      <c r="H17" s="6">
        <v>0</v>
      </c>
      <c r="I17" s="6">
        <v>38291709</v>
      </c>
      <c r="J17" s="6">
        <v>24680295</v>
      </c>
      <c r="K17" s="6">
        <v>24680295</v>
      </c>
      <c r="L17" s="6">
        <v>24680295</v>
      </c>
      <c r="M17" s="6">
        <v>24680295</v>
      </c>
      <c r="N17" s="6">
        <v>13611414</v>
      </c>
      <c r="O17" s="50">
        <f t="shared" si="1"/>
        <v>0.64453365087465797</v>
      </c>
    </row>
    <row r="18" spans="1:15" x14ac:dyDescent="0.25">
      <c r="A18" s="1">
        <v>21010104</v>
      </c>
      <c r="B18" s="1">
        <v>102</v>
      </c>
      <c r="C18" s="1" t="s">
        <v>91</v>
      </c>
      <c r="D18" s="6">
        <v>4828794</v>
      </c>
      <c r="E18" s="6">
        <v>0</v>
      </c>
      <c r="F18" s="6">
        <v>0</v>
      </c>
      <c r="G18" s="6">
        <v>0</v>
      </c>
      <c r="H18" s="6">
        <v>0</v>
      </c>
      <c r="I18" s="6">
        <v>4828794</v>
      </c>
      <c r="J18" s="6">
        <v>1835308</v>
      </c>
      <c r="K18" s="6">
        <v>1835308</v>
      </c>
      <c r="L18" s="6">
        <v>1835308</v>
      </c>
      <c r="M18" s="6">
        <v>1835308</v>
      </c>
      <c r="N18" s="6">
        <v>2993486</v>
      </c>
      <c r="O18" s="50">
        <f t="shared" si="1"/>
        <v>0.38007585330830018</v>
      </c>
    </row>
    <row r="19" spans="1:15" x14ac:dyDescent="0.25">
      <c r="A19" s="1">
        <v>21010105</v>
      </c>
      <c r="B19" s="1">
        <v>102</v>
      </c>
      <c r="C19" s="1" t="s">
        <v>92</v>
      </c>
      <c r="D19" s="6">
        <v>25351170</v>
      </c>
      <c r="E19" s="6">
        <v>0</v>
      </c>
      <c r="F19" s="6">
        <v>0</v>
      </c>
      <c r="G19" s="6">
        <v>0</v>
      </c>
      <c r="H19" s="6">
        <v>0</v>
      </c>
      <c r="I19" s="6">
        <v>25351170</v>
      </c>
      <c r="J19" s="6">
        <v>13777380</v>
      </c>
      <c r="K19" s="6">
        <v>13777380</v>
      </c>
      <c r="L19" s="6">
        <v>13777380</v>
      </c>
      <c r="M19" s="6">
        <v>13777380</v>
      </c>
      <c r="N19" s="6">
        <v>11573790</v>
      </c>
      <c r="O19" s="50">
        <f t="shared" si="1"/>
        <v>0.54346130770295809</v>
      </c>
    </row>
    <row r="20" spans="1:15" x14ac:dyDescent="0.25">
      <c r="A20" s="1">
        <v>21010106</v>
      </c>
      <c r="B20" s="1">
        <v>102</v>
      </c>
      <c r="C20" s="1" t="s">
        <v>93</v>
      </c>
      <c r="D20" s="6">
        <v>37124356</v>
      </c>
      <c r="E20" s="6">
        <v>0</v>
      </c>
      <c r="F20" s="6">
        <v>0</v>
      </c>
      <c r="G20" s="6">
        <v>0</v>
      </c>
      <c r="H20" s="6">
        <v>0</v>
      </c>
      <c r="I20" s="6">
        <v>37124356</v>
      </c>
      <c r="J20" s="6">
        <v>21213241</v>
      </c>
      <c r="K20" s="6">
        <v>21213241</v>
      </c>
      <c r="L20" s="6">
        <v>21213241</v>
      </c>
      <c r="M20" s="6">
        <v>21213241</v>
      </c>
      <c r="N20" s="6">
        <v>15911115</v>
      </c>
      <c r="O20" s="50">
        <f t="shared" si="1"/>
        <v>0.57141034311814054</v>
      </c>
    </row>
    <row r="21" spans="1:15" x14ac:dyDescent="0.25">
      <c r="A21" s="1">
        <v>21010107</v>
      </c>
      <c r="B21" s="1">
        <v>102</v>
      </c>
      <c r="C21" s="1" t="s">
        <v>94</v>
      </c>
      <c r="D21" s="6">
        <v>87098195</v>
      </c>
      <c r="E21" s="6">
        <v>0</v>
      </c>
      <c r="F21" s="6">
        <v>0</v>
      </c>
      <c r="G21" s="6">
        <v>0</v>
      </c>
      <c r="H21" s="6">
        <v>0</v>
      </c>
      <c r="I21" s="6">
        <v>87098195</v>
      </c>
      <c r="J21" s="6">
        <v>63675374</v>
      </c>
      <c r="K21" s="6">
        <v>63675374</v>
      </c>
      <c r="L21" s="6">
        <v>63675374</v>
      </c>
      <c r="M21" s="6">
        <v>63675374</v>
      </c>
      <c r="N21" s="6">
        <v>23422821</v>
      </c>
      <c r="O21" s="50">
        <f t="shared" si="1"/>
        <v>0.73107570139656741</v>
      </c>
    </row>
    <row r="22" spans="1:15" x14ac:dyDescent="0.25">
      <c r="A22" s="1">
        <v>21010108</v>
      </c>
      <c r="B22" s="1">
        <v>102</v>
      </c>
      <c r="C22" s="1" t="s">
        <v>95</v>
      </c>
      <c r="D22" s="6">
        <v>10451783</v>
      </c>
      <c r="E22" s="6">
        <v>0</v>
      </c>
      <c r="F22" s="6">
        <v>0</v>
      </c>
      <c r="G22" s="6">
        <v>0</v>
      </c>
      <c r="H22" s="6">
        <v>0</v>
      </c>
      <c r="I22" s="6">
        <v>10451783</v>
      </c>
      <c r="J22" s="6">
        <v>7518953</v>
      </c>
      <c r="K22" s="6">
        <v>7518953</v>
      </c>
      <c r="L22" s="6">
        <v>7518953</v>
      </c>
      <c r="M22" s="6">
        <v>7518953</v>
      </c>
      <c r="N22" s="6">
        <v>2932830</v>
      </c>
      <c r="O22" s="50">
        <f t="shared" si="1"/>
        <v>0.71939428899356217</v>
      </c>
    </row>
    <row r="23" spans="1:15" x14ac:dyDescent="0.25">
      <c r="A23" s="1">
        <v>21010109</v>
      </c>
      <c r="B23" s="1">
        <v>102</v>
      </c>
      <c r="C23" s="1" t="s">
        <v>96</v>
      </c>
      <c r="D23" s="6">
        <v>22620400</v>
      </c>
      <c r="E23" s="6">
        <v>47500000</v>
      </c>
      <c r="F23" s="6">
        <v>0</v>
      </c>
      <c r="G23" s="6">
        <v>0</v>
      </c>
      <c r="H23" s="6">
        <v>0</v>
      </c>
      <c r="I23" s="6">
        <v>70120400</v>
      </c>
      <c r="J23" s="6">
        <v>0</v>
      </c>
      <c r="K23" s="6">
        <v>0</v>
      </c>
      <c r="L23" s="6">
        <v>0</v>
      </c>
      <c r="M23" s="6">
        <v>0</v>
      </c>
      <c r="N23" s="6">
        <v>70120400</v>
      </c>
      <c r="O23" s="50">
        <f t="shared" si="1"/>
        <v>0</v>
      </c>
    </row>
    <row r="24" spans="1:15" x14ac:dyDescent="0.25">
      <c r="A24" s="1">
        <v>21010110</v>
      </c>
      <c r="B24" s="1">
        <v>102</v>
      </c>
      <c r="C24" s="1" t="s">
        <v>97</v>
      </c>
      <c r="D24" s="6">
        <v>3084600</v>
      </c>
      <c r="E24" s="6">
        <v>0</v>
      </c>
      <c r="F24" s="6">
        <v>0</v>
      </c>
      <c r="G24" s="6">
        <v>0</v>
      </c>
      <c r="H24" s="6">
        <v>0</v>
      </c>
      <c r="I24" s="6">
        <v>3084600</v>
      </c>
      <c r="J24" s="6">
        <v>0</v>
      </c>
      <c r="K24" s="6">
        <v>0</v>
      </c>
      <c r="L24" s="6">
        <v>0</v>
      </c>
      <c r="M24" s="6">
        <v>0</v>
      </c>
      <c r="N24" s="6">
        <v>3084600</v>
      </c>
      <c r="O24" s="50">
        <f t="shared" si="1"/>
        <v>0</v>
      </c>
    </row>
    <row r="25" spans="1:15" x14ac:dyDescent="0.25">
      <c r="A25" s="3" t="s">
        <v>98</v>
      </c>
      <c r="B25" s="3"/>
      <c r="C25" s="3" t="s">
        <v>99</v>
      </c>
      <c r="D25" s="4">
        <f>+D26</f>
        <v>237455160</v>
      </c>
      <c r="E25" s="4">
        <f t="shared" ref="E25:N25" si="5">+E26</f>
        <v>437819473</v>
      </c>
      <c r="F25" s="4">
        <f t="shared" si="5"/>
        <v>0</v>
      </c>
      <c r="G25" s="4">
        <f t="shared" si="5"/>
        <v>0</v>
      </c>
      <c r="H25" s="4">
        <f t="shared" si="5"/>
        <v>0</v>
      </c>
      <c r="I25" s="4">
        <f t="shared" si="5"/>
        <v>675274633</v>
      </c>
      <c r="J25" s="4">
        <f t="shared" si="5"/>
        <v>347626022</v>
      </c>
      <c r="K25" s="4">
        <f t="shared" si="5"/>
        <v>344626022</v>
      </c>
      <c r="L25" s="4">
        <f t="shared" si="5"/>
        <v>133164756</v>
      </c>
      <c r="M25" s="4">
        <f t="shared" si="5"/>
        <v>111867636</v>
      </c>
      <c r="N25" s="4">
        <f t="shared" si="5"/>
        <v>327648611</v>
      </c>
      <c r="O25" s="49">
        <f t="shared" si="1"/>
        <v>0.51034942697158892</v>
      </c>
    </row>
    <row r="26" spans="1:15" x14ac:dyDescent="0.25">
      <c r="A26" s="1">
        <v>21010202</v>
      </c>
      <c r="B26" s="1">
        <v>102</v>
      </c>
      <c r="C26" s="1" t="s">
        <v>100</v>
      </c>
      <c r="D26" s="6">
        <v>237455160</v>
      </c>
      <c r="E26" s="6">
        <v>437819473</v>
      </c>
      <c r="F26" s="6">
        <v>0</v>
      </c>
      <c r="G26" s="6">
        <v>0</v>
      </c>
      <c r="H26" s="6">
        <v>0</v>
      </c>
      <c r="I26" s="6">
        <v>675274633</v>
      </c>
      <c r="J26" s="6">
        <v>347626022</v>
      </c>
      <c r="K26" s="6">
        <v>344626022</v>
      </c>
      <c r="L26" s="6">
        <v>133164756</v>
      </c>
      <c r="M26" s="6">
        <v>111867636</v>
      </c>
      <c r="N26" s="6">
        <v>327648611</v>
      </c>
      <c r="O26" s="50">
        <f t="shared" si="1"/>
        <v>0.51034942697158892</v>
      </c>
    </row>
    <row r="27" spans="1:15" x14ac:dyDescent="0.25">
      <c r="A27" s="3" t="s">
        <v>101</v>
      </c>
      <c r="B27" s="3"/>
      <c r="C27" s="3" t="s">
        <v>102</v>
      </c>
      <c r="D27" s="4">
        <f>SUM(D28:D30)</f>
        <v>122710617</v>
      </c>
      <c r="E27" s="4">
        <f t="shared" ref="E27:N27" si="6">SUM(E28:E30)</f>
        <v>0</v>
      </c>
      <c r="F27" s="4">
        <f t="shared" si="6"/>
        <v>0</v>
      </c>
      <c r="G27" s="4">
        <f t="shared" si="6"/>
        <v>0</v>
      </c>
      <c r="H27" s="4">
        <f t="shared" si="6"/>
        <v>0</v>
      </c>
      <c r="I27" s="4">
        <f t="shared" si="6"/>
        <v>122710617</v>
      </c>
      <c r="J27" s="4">
        <f t="shared" si="6"/>
        <v>55951613</v>
      </c>
      <c r="K27" s="4">
        <f t="shared" si="6"/>
        <v>55951613</v>
      </c>
      <c r="L27" s="4">
        <f t="shared" si="6"/>
        <v>55951613</v>
      </c>
      <c r="M27" s="4">
        <f t="shared" si="6"/>
        <v>55951613</v>
      </c>
      <c r="N27" s="4">
        <f t="shared" si="6"/>
        <v>66759004</v>
      </c>
      <c r="O27" s="49">
        <f t="shared" si="1"/>
        <v>0.45596391223426086</v>
      </c>
    </row>
    <row r="28" spans="1:15" x14ac:dyDescent="0.25">
      <c r="A28" s="1">
        <v>21010300</v>
      </c>
      <c r="B28" s="1">
        <v>102</v>
      </c>
      <c r="C28" s="1" t="s">
        <v>103</v>
      </c>
      <c r="D28" s="6">
        <v>13606402</v>
      </c>
      <c r="E28" s="6">
        <v>0</v>
      </c>
      <c r="F28" s="6">
        <v>0</v>
      </c>
      <c r="G28" s="6">
        <v>0</v>
      </c>
      <c r="H28" s="6">
        <v>0</v>
      </c>
      <c r="I28" s="6">
        <v>13606402</v>
      </c>
      <c r="J28" s="6">
        <v>5798100</v>
      </c>
      <c r="K28" s="6">
        <v>5798100</v>
      </c>
      <c r="L28" s="6">
        <v>5798100</v>
      </c>
      <c r="M28" s="6">
        <v>5798100</v>
      </c>
      <c r="N28" s="6">
        <v>7808302</v>
      </c>
      <c r="O28" s="50">
        <f t="shared" si="1"/>
        <v>0.42613028778658751</v>
      </c>
    </row>
    <row r="29" spans="1:15" x14ac:dyDescent="0.25">
      <c r="A29" s="1">
        <v>21010301</v>
      </c>
      <c r="B29" s="1">
        <v>102</v>
      </c>
      <c r="C29" s="1" t="s">
        <v>104</v>
      </c>
      <c r="D29" s="6">
        <v>104301955</v>
      </c>
      <c r="E29" s="6">
        <v>0</v>
      </c>
      <c r="F29" s="6">
        <v>0</v>
      </c>
      <c r="G29" s="6">
        <v>0</v>
      </c>
      <c r="H29" s="6">
        <v>0</v>
      </c>
      <c r="I29" s="6">
        <v>104301955</v>
      </c>
      <c r="J29" s="6">
        <v>48128113</v>
      </c>
      <c r="K29" s="6">
        <v>48128113</v>
      </c>
      <c r="L29" s="6">
        <v>48128113</v>
      </c>
      <c r="M29" s="6">
        <v>48128113</v>
      </c>
      <c r="N29" s="6">
        <v>56173842</v>
      </c>
      <c r="O29" s="50">
        <f t="shared" si="1"/>
        <v>0.46143059351092702</v>
      </c>
    </row>
    <row r="30" spans="1:15" x14ac:dyDescent="0.25">
      <c r="A30" s="1">
        <v>21010302</v>
      </c>
      <c r="B30" s="1">
        <v>102</v>
      </c>
      <c r="C30" s="1" t="s">
        <v>105</v>
      </c>
      <c r="D30" s="6">
        <v>4802260</v>
      </c>
      <c r="E30" s="6">
        <v>0</v>
      </c>
      <c r="F30" s="6">
        <v>0</v>
      </c>
      <c r="G30" s="6">
        <v>0</v>
      </c>
      <c r="H30" s="6">
        <v>0</v>
      </c>
      <c r="I30" s="6">
        <v>4802260</v>
      </c>
      <c r="J30" s="6">
        <v>2025400</v>
      </c>
      <c r="K30" s="6">
        <v>2025400</v>
      </c>
      <c r="L30" s="6">
        <v>2025400</v>
      </c>
      <c r="M30" s="6">
        <v>2025400</v>
      </c>
      <c r="N30" s="6">
        <v>2776860</v>
      </c>
      <c r="O30" s="50">
        <f t="shared" si="1"/>
        <v>0.42175975478212341</v>
      </c>
    </row>
    <row r="31" spans="1:15" x14ac:dyDescent="0.25">
      <c r="A31" s="3" t="s">
        <v>106</v>
      </c>
      <c r="B31" s="3"/>
      <c r="C31" s="3" t="s">
        <v>107</v>
      </c>
      <c r="D31" s="4">
        <f>SUM(D32:D34)</f>
        <v>57385394</v>
      </c>
      <c r="E31" s="4">
        <f t="shared" ref="E31:N31" si="7">SUM(E32:E34)</f>
        <v>0</v>
      </c>
      <c r="F31" s="4">
        <f t="shared" si="7"/>
        <v>0</v>
      </c>
      <c r="G31" s="4">
        <f t="shared" si="7"/>
        <v>0</v>
      </c>
      <c r="H31" s="4">
        <f t="shared" si="7"/>
        <v>0</v>
      </c>
      <c r="I31" s="4">
        <f t="shared" si="7"/>
        <v>57385394</v>
      </c>
      <c r="J31" s="4">
        <f t="shared" si="7"/>
        <v>19988100</v>
      </c>
      <c r="K31" s="4">
        <f t="shared" si="7"/>
        <v>19988100</v>
      </c>
      <c r="L31" s="4">
        <f t="shared" si="7"/>
        <v>19988100</v>
      </c>
      <c r="M31" s="4">
        <f t="shared" si="7"/>
        <v>19988100</v>
      </c>
      <c r="N31" s="4">
        <f t="shared" si="7"/>
        <v>37397294</v>
      </c>
      <c r="O31" s="49">
        <f t="shared" si="1"/>
        <v>0.34831337047193578</v>
      </c>
    </row>
    <row r="32" spans="1:15" x14ac:dyDescent="0.25">
      <c r="A32" s="1">
        <v>21010500</v>
      </c>
      <c r="B32" s="1">
        <v>102</v>
      </c>
      <c r="C32" s="1" t="s">
        <v>108</v>
      </c>
      <c r="D32" s="6">
        <v>44839250</v>
      </c>
      <c r="E32" s="6">
        <v>0</v>
      </c>
      <c r="F32" s="6">
        <v>0</v>
      </c>
      <c r="G32" s="6">
        <v>0</v>
      </c>
      <c r="H32" s="6">
        <v>0</v>
      </c>
      <c r="I32" s="6">
        <v>44839250</v>
      </c>
      <c r="J32" s="6">
        <v>16758900</v>
      </c>
      <c r="K32" s="6">
        <v>16758900</v>
      </c>
      <c r="L32" s="6">
        <v>16758900</v>
      </c>
      <c r="M32" s="6">
        <v>16758900</v>
      </c>
      <c r="N32" s="6">
        <v>28080350</v>
      </c>
      <c r="O32" s="50">
        <f t="shared" si="1"/>
        <v>0.37375513640393182</v>
      </c>
    </row>
    <row r="33" spans="1:15" x14ac:dyDescent="0.25">
      <c r="A33" s="1">
        <v>21010501</v>
      </c>
      <c r="B33" s="1">
        <v>102</v>
      </c>
      <c r="C33" s="1" t="s">
        <v>109</v>
      </c>
      <c r="D33" s="6">
        <v>6180484</v>
      </c>
      <c r="E33" s="6">
        <v>0</v>
      </c>
      <c r="F33" s="6">
        <v>0</v>
      </c>
      <c r="G33" s="6">
        <v>0</v>
      </c>
      <c r="H33" s="6">
        <v>0</v>
      </c>
      <c r="I33" s="6">
        <v>6180484</v>
      </c>
      <c r="J33" s="6">
        <v>1937400</v>
      </c>
      <c r="K33" s="6">
        <v>1937400</v>
      </c>
      <c r="L33" s="6">
        <v>1937400</v>
      </c>
      <c r="M33" s="6">
        <v>1937400</v>
      </c>
      <c r="N33" s="6">
        <v>4243084</v>
      </c>
      <c r="O33" s="50">
        <f t="shared" si="1"/>
        <v>0.31347059550675965</v>
      </c>
    </row>
    <row r="34" spans="1:15" x14ac:dyDescent="0.25">
      <c r="A34" s="1">
        <v>21010502</v>
      </c>
      <c r="B34" s="1">
        <v>102</v>
      </c>
      <c r="C34" s="1" t="s">
        <v>110</v>
      </c>
      <c r="D34" s="6">
        <v>6365660</v>
      </c>
      <c r="E34" s="6">
        <v>0</v>
      </c>
      <c r="F34" s="6">
        <v>0</v>
      </c>
      <c r="G34" s="6">
        <v>0</v>
      </c>
      <c r="H34" s="6">
        <v>0</v>
      </c>
      <c r="I34" s="6">
        <v>6365660</v>
      </c>
      <c r="J34" s="6">
        <v>1291800</v>
      </c>
      <c r="K34" s="6">
        <v>1291800</v>
      </c>
      <c r="L34" s="6">
        <v>1291800</v>
      </c>
      <c r="M34" s="6">
        <v>1291800</v>
      </c>
      <c r="N34" s="6">
        <v>5073860</v>
      </c>
      <c r="O34" s="50">
        <f t="shared" si="1"/>
        <v>0.20293261028707157</v>
      </c>
    </row>
    <row r="35" spans="1:15" x14ac:dyDescent="0.25">
      <c r="A35" s="3" t="s">
        <v>111</v>
      </c>
      <c r="B35" s="3"/>
      <c r="C35" s="3" t="s">
        <v>112</v>
      </c>
      <c r="D35" s="4">
        <f>+D36+D38+D44+D47+D53</f>
        <v>94930396</v>
      </c>
      <c r="E35" s="4">
        <f t="shared" ref="E35:N35" si="8">+E36+E38+E44+E47+E53</f>
        <v>105740474.58</v>
      </c>
      <c r="F35" s="4">
        <f t="shared" si="8"/>
        <v>0</v>
      </c>
      <c r="G35" s="4">
        <f t="shared" si="8"/>
        <v>0</v>
      </c>
      <c r="H35" s="4">
        <f t="shared" si="8"/>
        <v>0</v>
      </c>
      <c r="I35" s="4">
        <f t="shared" si="8"/>
        <v>200670870.57999998</v>
      </c>
      <c r="J35" s="4">
        <f t="shared" si="8"/>
        <v>56602183.520000003</v>
      </c>
      <c r="K35" s="4">
        <f t="shared" si="8"/>
        <v>53102183.520000003</v>
      </c>
      <c r="L35" s="4">
        <f t="shared" si="8"/>
        <v>52090183.520000003</v>
      </c>
      <c r="M35" s="4">
        <f t="shared" si="8"/>
        <v>51078183.520000003</v>
      </c>
      <c r="N35" s="4">
        <f t="shared" si="8"/>
        <v>144068687.06</v>
      </c>
      <c r="O35" s="49">
        <f t="shared" si="1"/>
        <v>0.26462327774090233</v>
      </c>
    </row>
    <row r="36" spans="1:15" x14ac:dyDescent="0.25">
      <c r="A36" s="3" t="s">
        <v>113</v>
      </c>
      <c r="B36" s="3"/>
      <c r="C36" s="3" t="s">
        <v>114</v>
      </c>
      <c r="D36" s="4">
        <f>+D37</f>
        <v>3000000</v>
      </c>
      <c r="E36" s="4">
        <f t="shared" ref="E36:N36" si="9">+E37</f>
        <v>5000000</v>
      </c>
      <c r="F36" s="4">
        <f t="shared" si="9"/>
        <v>0</v>
      </c>
      <c r="G36" s="4">
        <f t="shared" si="9"/>
        <v>0</v>
      </c>
      <c r="H36" s="4">
        <f t="shared" si="9"/>
        <v>0</v>
      </c>
      <c r="I36" s="4">
        <f t="shared" si="9"/>
        <v>8000000</v>
      </c>
      <c r="J36" s="4">
        <f t="shared" si="9"/>
        <v>5000000</v>
      </c>
      <c r="K36" s="4">
        <f t="shared" si="9"/>
        <v>1500000</v>
      </c>
      <c r="L36" s="4">
        <f t="shared" si="9"/>
        <v>1500000</v>
      </c>
      <c r="M36" s="4">
        <f t="shared" si="9"/>
        <v>1500000</v>
      </c>
      <c r="N36" s="4">
        <f t="shared" si="9"/>
        <v>3000000</v>
      </c>
      <c r="O36" s="49">
        <f t="shared" si="1"/>
        <v>0.1875</v>
      </c>
    </row>
    <row r="37" spans="1:15" x14ac:dyDescent="0.25">
      <c r="A37" s="1">
        <v>21020100</v>
      </c>
      <c r="B37" s="1">
        <v>102</v>
      </c>
      <c r="C37" s="1" t="s">
        <v>115</v>
      </c>
      <c r="D37" s="6">
        <v>3000000</v>
      </c>
      <c r="E37" s="6">
        <v>5000000</v>
      </c>
      <c r="F37" s="6">
        <v>0</v>
      </c>
      <c r="G37" s="6">
        <v>0</v>
      </c>
      <c r="H37" s="6">
        <v>0</v>
      </c>
      <c r="I37" s="6">
        <v>8000000</v>
      </c>
      <c r="J37" s="6">
        <v>5000000</v>
      </c>
      <c r="K37" s="6">
        <v>1500000</v>
      </c>
      <c r="L37" s="6">
        <v>1500000</v>
      </c>
      <c r="M37" s="6">
        <v>1500000</v>
      </c>
      <c r="N37" s="6">
        <v>3000000</v>
      </c>
      <c r="O37" s="50">
        <f t="shared" si="1"/>
        <v>0.1875</v>
      </c>
    </row>
    <row r="38" spans="1:15" x14ac:dyDescent="0.25">
      <c r="A38" s="3" t="s">
        <v>116</v>
      </c>
      <c r="B38" s="3"/>
      <c r="C38" s="3" t="s">
        <v>117</v>
      </c>
      <c r="D38" s="4">
        <f>SUM(D39:D43)</f>
        <v>63259000</v>
      </c>
      <c r="E38" s="4">
        <f t="shared" ref="E38:N38" si="10">SUM(E39:E43)</f>
        <v>21647652</v>
      </c>
      <c r="F38" s="4">
        <f t="shared" si="10"/>
        <v>0</v>
      </c>
      <c r="G38" s="4">
        <f t="shared" si="10"/>
        <v>0</v>
      </c>
      <c r="H38" s="4">
        <f t="shared" si="10"/>
        <v>0</v>
      </c>
      <c r="I38" s="4">
        <f t="shared" si="10"/>
        <v>84906652</v>
      </c>
      <c r="J38" s="4">
        <f t="shared" si="10"/>
        <v>41179919</v>
      </c>
      <c r="K38" s="4">
        <f t="shared" si="10"/>
        <v>41179919</v>
      </c>
      <c r="L38" s="4">
        <f t="shared" si="10"/>
        <v>40167919</v>
      </c>
      <c r="M38" s="4">
        <f t="shared" si="10"/>
        <v>39155919</v>
      </c>
      <c r="N38" s="4">
        <f t="shared" si="10"/>
        <v>43726733</v>
      </c>
      <c r="O38" s="49">
        <f t="shared" si="1"/>
        <v>0.48500227049348266</v>
      </c>
    </row>
    <row r="39" spans="1:15" x14ac:dyDescent="0.25">
      <c r="A39" s="1">
        <v>21020201</v>
      </c>
      <c r="B39" s="1">
        <v>102</v>
      </c>
      <c r="C39" s="1" t="s">
        <v>118</v>
      </c>
      <c r="D39" s="6">
        <v>37259000</v>
      </c>
      <c r="E39" s="6">
        <v>0</v>
      </c>
      <c r="F39" s="6">
        <v>0</v>
      </c>
      <c r="G39" s="6">
        <v>0</v>
      </c>
      <c r="H39" s="6">
        <v>0</v>
      </c>
      <c r="I39" s="6">
        <v>37259000</v>
      </c>
      <c r="J39" s="6">
        <v>35100229</v>
      </c>
      <c r="K39" s="6">
        <v>35100229</v>
      </c>
      <c r="L39" s="6">
        <v>35100229</v>
      </c>
      <c r="M39" s="6">
        <v>35100229</v>
      </c>
      <c r="N39" s="6">
        <v>2158771</v>
      </c>
      <c r="O39" s="50">
        <f t="shared" si="1"/>
        <v>0.94206041493330472</v>
      </c>
    </row>
    <row r="40" spans="1:15" x14ac:dyDescent="0.25">
      <c r="A40" s="1">
        <v>21020204</v>
      </c>
      <c r="B40" s="1">
        <v>102</v>
      </c>
      <c r="C40" s="1" t="s">
        <v>119</v>
      </c>
      <c r="D40" s="6">
        <v>6000000</v>
      </c>
      <c r="E40" s="6">
        <v>15123652</v>
      </c>
      <c r="F40" s="6">
        <v>0</v>
      </c>
      <c r="G40" s="6">
        <v>0</v>
      </c>
      <c r="H40" s="6">
        <v>0</v>
      </c>
      <c r="I40" s="6">
        <v>21123652</v>
      </c>
      <c r="J40" s="6">
        <v>0</v>
      </c>
      <c r="K40" s="6">
        <v>0</v>
      </c>
      <c r="L40" s="6">
        <v>0</v>
      </c>
      <c r="M40" s="6">
        <v>0</v>
      </c>
      <c r="N40" s="6">
        <v>21123652</v>
      </c>
      <c r="O40" s="50">
        <f t="shared" si="1"/>
        <v>0</v>
      </c>
    </row>
    <row r="41" spans="1:15" x14ac:dyDescent="0.25">
      <c r="A41" s="1">
        <v>21020205</v>
      </c>
      <c r="B41" s="1">
        <v>102</v>
      </c>
      <c r="C41" s="1" t="s">
        <v>120</v>
      </c>
      <c r="D41" s="6">
        <v>2000000</v>
      </c>
      <c r="E41" s="6">
        <v>0</v>
      </c>
      <c r="F41" s="6">
        <v>0</v>
      </c>
      <c r="G41" s="6">
        <v>0</v>
      </c>
      <c r="H41" s="6">
        <v>0</v>
      </c>
      <c r="I41" s="6">
        <v>2000000</v>
      </c>
      <c r="J41" s="6">
        <v>1019690</v>
      </c>
      <c r="K41" s="6">
        <v>1019690</v>
      </c>
      <c r="L41" s="6">
        <v>1019690</v>
      </c>
      <c r="M41" s="6">
        <v>1019690</v>
      </c>
      <c r="N41" s="6">
        <v>980310</v>
      </c>
      <c r="O41" s="50">
        <f t="shared" si="1"/>
        <v>0.50984499999999999</v>
      </c>
    </row>
    <row r="42" spans="1:15" x14ac:dyDescent="0.25">
      <c r="A42" s="1">
        <v>21020207</v>
      </c>
      <c r="B42" s="1">
        <v>102</v>
      </c>
      <c r="C42" s="1" t="s">
        <v>121</v>
      </c>
      <c r="D42" s="6">
        <v>14000000</v>
      </c>
      <c r="E42" s="6">
        <v>0</v>
      </c>
      <c r="F42" s="6">
        <v>0</v>
      </c>
      <c r="G42" s="6">
        <v>0</v>
      </c>
      <c r="H42" s="6">
        <v>0</v>
      </c>
      <c r="I42" s="6">
        <v>14000000</v>
      </c>
      <c r="J42" s="6">
        <v>5060000</v>
      </c>
      <c r="K42" s="6">
        <v>5060000</v>
      </c>
      <c r="L42" s="6">
        <v>4048000</v>
      </c>
      <c r="M42" s="6">
        <v>3036000</v>
      </c>
      <c r="N42" s="6">
        <v>8940000</v>
      </c>
      <c r="O42" s="50">
        <f t="shared" si="1"/>
        <v>0.36142857142857143</v>
      </c>
    </row>
    <row r="43" spans="1:15" x14ac:dyDescent="0.25">
      <c r="A43" s="1">
        <v>21020209</v>
      </c>
      <c r="B43" s="1">
        <v>102</v>
      </c>
      <c r="C43" s="1" t="s">
        <v>122</v>
      </c>
      <c r="D43" s="6">
        <v>4000000</v>
      </c>
      <c r="E43" s="6">
        <v>6524000</v>
      </c>
      <c r="F43" s="6">
        <v>0</v>
      </c>
      <c r="G43" s="6">
        <v>0</v>
      </c>
      <c r="H43" s="6">
        <v>0</v>
      </c>
      <c r="I43" s="6">
        <v>10524000</v>
      </c>
      <c r="J43" s="6">
        <v>0</v>
      </c>
      <c r="K43" s="6">
        <v>0</v>
      </c>
      <c r="L43" s="6">
        <v>0</v>
      </c>
      <c r="M43" s="6">
        <v>0</v>
      </c>
      <c r="N43" s="6">
        <v>10524000</v>
      </c>
      <c r="O43" s="50">
        <f t="shared" si="1"/>
        <v>0</v>
      </c>
    </row>
    <row r="44" spans="1:15" x14ac:dyDescent="0.25">
      <c r="A44" s="3" t="s">
        <v>123</v>
      </c>
      <c r="B44" s="3"/>
      <c r="C44" s="3" t="s">
        <v>124</v>
      </c>
      <c r="D44" s="4">
        <f>SUM(D45:D46)</f>
        <v>24966396</v>
      </c>
      <c r="E44" s="4">
        <f t="shared" ref="E44:N44" si="11">SUM(E45:E46)</f>
        <v>29800822.579999998</v>
      </c>
      <c r="F44" s="4">
        <f t="shared" si="11"/>
        <v>0</v>
      </c>
      <c r="G44" s="4">
        <f t="shared" si="11"/>
        <v>0</v>
      </c>
      <c r="H44" s="4">
        <f t="shared" si="11"/>
        <v>0</v>
      </c>
      <c r="I44" s="4">
        <f t="shared" si="11"/>
        <v>54767218.579999998</v>
      </c>
      <c r="J44" s="4">
        <f t="shared" si="11"/>
        <v>8432416</v>
      </c>
      <c r="K44" s="4">
        <f t="shared" si="11"/>
        <v>8432416</v>
      </c>
      <c r="L44" s="4">
        <f t="shared" si="11"/>
        <v>8432416</v>
      </c>
      <c r="M44" s="4">
        <f t="shared" si="11"/>
        <v>8432416</v>
      </c>
      <c r="N44" s="4">
        <f t="shared" si="11"/>
        <v>46334802.579999998</v>
      </c>
      <c r="O44" s="49">
        <f t="shared" si="1"/>
        <v>0.15396830839021952</v>
      </c>
    </row>
    <row r="45" spans="1:15" x14ac:dyDescent="0.25">
      <c r="A45" s="1">
        <v>21020300</v>
      </c>
      <c r="B45" s="1">
        <v>102</v>
      </c>
      <c r="C45" s="1" t="s">
        <v>125</v>
      </c>
      <c r="D45" s="6">
        <v>10000000</v>
      </c>
      <c r="E45" s="6">
        <v>8565222.5800000001</v>
      </c>
      <c r="F45" s="6">
        <v>0</v>
      </c>
      <c r="G45" s="6">
        <v>0</v>
      </c>
      <c r="H45" s="6">
        <v>0</v>
      </c>
      <c r="I45" s="6">
        <v>18565222.579999998</v>
      </c>
      <c r="J45" s="6">
        <v>8432416</v>
      </c>
      <c r="K45" s="6">
        <v>8432416</v>
      </c>
      <c r="L45" s="6">
        <v>8432416</v>
      </c>
      <c r="M45" s="6">
        <v>8432416</v>
      </c>
      <c r="N45" s="6">
        <v>10132806.58</v>
      </c>
      <c r="O45" s="50">
        <f t="shared" si="1"/>
        <v>0.45420495034000291</v>
      </c>
    </row>
    <row r="46" spans="1:15" x14ac:dyDescent="0.25">
      <c r="A46" s="1">
        <v>21020301</v>
      </c>
      <c r="B46" s="1">
        <v>102</v>
      </c>
      <c r="C46" s="1" t="s">
        <v>126</v>
      </c>
      <c r="D46" s="6">
        <v>14966396</v>
      </c>
      <c r="E46" s="6">
        <v>21235600</v>
      </c>
      <c r="F46" s="6">
        <v>0</v>
      </c>
      <c r="G46" s="6">
        <v>0</v>
      </c>
      <c r="H46" s="6">
        <v>0</v>
      </c>
      <c r="I46" s="6">
        <v>36201996</v>
      </c>
      <c r="J46" s="6">
        <v>0</v>
      </c>
      <c r="K46" s="6">
        <v>0</v>
      </c>
      <c r="L46" s="6">
        <v>0</v>
      </c>
      <c r="M46" s="6">
        <v>0</v>
      </c>
      <c r="N46" s="6">
        <v>36201996</v>
      </c>
      <c r="O46" s="50">
        <f t="shared" si="1"/>
        <v>0</v>
      </c>
    </row>
    <row r="47" spans="1:15" x14ac:dyDescent="0.25">
      <c r="A47" s="3" t="s">
        <v>127</v>
      </c>
      <c r="B47" s="3"/>
      <c r="C47" s="3" t="s">
        <v>128</v>
      </c>
      <c r="D47" s="4">
        <f>SUM(D48:D52)</f>
        <v>3705000</v>
      </c>
      <c r="E47" s="4">
        <f t="shared" ref="E47:N47" si="12">SUM(E48:E52)</f>
        <v>13060000</v>
      </c>
      <c r="F47" s="4">
        <f t="shared" si="12"/>
        <v>0</v>
      </c>
      <c r="G47" s="4">
        <f t="shared" si="12"/>
        <v>0</v>
      </c>
      <c r="H47" s="4">
        <f t="shared" si="12"/>
        <v>0</v>
      </c>
      <c r="I47" s="4">
        <f t="shared" si="12"/>
        <v>16765000</v>
      </c>
      <c r="J47" s="4">
        <f t="shared" si="12"/>
        <v>1989848.52</v>
      </c>
      <c r="K47" s="4">
        <f t="shared" si="12"/>
        <v>1989848.52</v>
      </c>
      <c r="L47" s="4">
        <f t="shared" si="12"/>
        <v>1989848.52</v>
      </c>
      <c r="M47" s="4">
        <f t="shared" si="12"/>
        <v>1989848.52</v>
      </c>
      <c r="N47" s="4">
        <f t="shared" si="12"/>
        <v>14775151.48</v>
      </c>
      <c r="O47" s="49">
        <f t="shared" si="1"/>
        <v>0.11869063644497466</v>
      </c>
    </row>
    <row r="48" spans="1:15" x14ac:dyDescent="0.25">
      <c r="A48" s="1">
        <v>21020400</v>
      </c>
      <c r="B48" s="1">
        <v>102</v>
      </c>
      <c r="C48" s="1" t="s">
        <v>129</v>
      </c>
      <c r="D48" s="6">
        <v>1855000</v>
      </c>
      <c r="E48" s="6">
        <v>0</v>
      </c>
      <c r="F48" s="6">
        <v>0</v>
      </c>
      <c r="G48" s="6">
        <v>0</v>
      </c>
      <c r="H48" s="6">
        <v>0</v>
      </c>
      <c r="I48" s="6">
        <v>1855000</v>
      </c>
      <c r="J48" s="6">
        <v>0</v>
      </c>
      <c r="K48" s="6">
        <v>0</v>
      </c>
      <c r="L48" s="6">
        <v>0</v>
      </c>
      <c r="M48" s="6">
        <v>0</v>
      </c>
      <c r="N48" s="6">
        <v>1855000</v>
      </c>
      <c r="O48" s="50">
        <f t="shared" si="1"/>
        <v>0</v>
      </c>
    </row>
    <row r="49" spans="1:16" x14ac:dyDescent="0.25">
      <c r="A49" s="1">
        <v>21020401</v>
      </c>
      <c r="B49" s="1">
        <v>102</v>
      </c>
      <c r="C49" s="1" t="s">
        <v>130</v>
      </c>
      <c r="D49" s="6">
        <v>1000000</v>
      </c>
      <c r="E49" s="6">
        <v>2500000</v>
      </c>
      <c r="F49" s="6">
        <v>0</v>
      </c>
      <c r="G49" s="6">
        <v>0</v>
      </c>
      <c r="H49" s="6">
        <v>0</v>
      </c>
      <c r="I49" s="6">
        <v>3500000</v>
      </c>
      <c r="J49" s="6">
        <v>0</v>
      </c>
      <c r="K49" s="6">
        <v>0</v>
      </c>
      <c r="L49" s="6">
        <v>0</v>
      </c>
      <c r="M49" s="6">
        <v>0</v>
      </c>
      <c r="N49" s="6">
        <v>3500000</v>
      </c>
      <c r="O49" s="50">
        <f t="shared" si="1"/>
        <v>0</v>
      </c>
    </row>
    <row r="50" spans="1:16" x14ac:dyDescent="0.25">
      <c r="A50" s="1">
        <v>21020402</v>
      </c>
      <c r="B50" s="1">
        <v>102</v>
      </c>
      <c r="C50" s="1" t="s">
        <v>131</v>
      </c>
      <c r="D50" s="6">
        <v>500000</v>
      </c>
      <c r="E50" s="6">
        <v>7000000</v>
      </c>
      <c r="F50" s="6">
        <v>0</v>
      </c>
      <c r="G50" s="6">
        <v>0</v>
      </c>
      <c r="H50" s="6">
        <v>0</v>
      </c>
      <c r="I50" s="6">
        <v>7500000</v>
      </c>
      <c r="J50" s="6">
        <v>1782248.52</v>
      </c>
      <c r="K50" s="6">
        <v>1782248.52</v>
      </c>
      <c r="L50" s="6">
        <v>1782248.52</v>
      </c>
      <c r="M50" s="6">
        <v>1782248.52</v>
      </c>
      <c r="N50" s="6">
        <v>5717751.4800000004</v>
      </c>
      <c r="O50" s="50">
        <f t="shared" si="1"/>
        <v>0.23763313599999999</v>
      </c>
    </row>
    <row r="51" spans="1:16" x14ac:dyDescent="0.25">
      <c r="A51" s="1">
        <v>21020403</v>
      </c>
      <c r="B51" s="1">
        <v>102</v>
      </c>
      <c r="C51" s="1" t="s">
        <v>132</v>
      </c>
      <c r="D51" s="6">
        <v>200000</v>
      </c>
      <c r="E51" s="6">
        <v>1760000</v>
      </c>
      <c r="F51" s="6">
        <v>0</v>
      </c>
      <c r="G51" s="6">
        <v>0</v>
      </c>
      <c r="H51" s="6">
        <v>0</v>
      </c>
      <c r="I51" s="6">
        <v>1960000</v>
      </c>
      <c r="J51" s="6">
        <v>0</v>
      </c>
      <c r="K51" s="6">
        <v>0</v>
      </c>
      <c r="L51" s="6">
        <v>0</v>
      </c>
      <c r="M51" s="6">
        <v>0</v>
      </c>
      <c r="N51" s="6">
        <v>1960000</v>
      </c>
      <c r="O51" s="50">
        <f t="shared" si="1"/>
        <v>0</v>
      </c>
    </row>
    <row r="52" spans="1:16" x14ac:dyDescent="0.25">
      <c r="A52" s="1">
        <v>21020404</v>
      </c>
      <c r="B52" s="1">
        <v>102</v>
      </c>
      <c r="C52" s="1" t="s">
        <v>133</v>
      </c>
      <c r="D52" s="6">
        <v>150000</v>
      </c>
      <c r="E52" s="6">
        <v>1800000</v>
      </c>
      <c r="F52" s="6">
        <v>0</v>
      </c>
      <c r="G52" s="6">
        <v>0</v>
      </c>
      <c r="H52" s="6">
        <v>0</v>
      </c>
      <c r="I52" s="6">
        <v>1950000</v>
      </c>
      <c r="J52" s="6">
        <v>207600</v>
      </c>
      <c r="K52" s="6">
        <v>207600</v>
      </c>
      <c r="L52" s="6">
        <v>207600</v>
      </c>
      <c r="M52" s="6">
        <v>207600</v>
      </c>
      <c r="N52" s="6">
        <v>1742400</v>
      </c>
      <c r="O52" s="50">
        <f t="shared" si="1"/>
        <v>0.10646153846153845</v>
      </c>
    </row>
    <row r="53" spans="1:16" x14ac:dyDescent="0.25">
      <c r="A53" s="3" t="s">
        <v>134</v>
      </c>
      <c r="B53" s="3"/>
      <c r="C53" s="3" t="s">
        <v>135</v>
      </c>
      <c r="D53" s="4">
        <f>SUM(D54)</f>
        <v>0</v>
      </c>
      <c r="E53" s="4">
        <f t="shared" ref="E53:N53" si="13">SUM(E54)</f>
        <v>36232000</v>
      </c>
      <c r="F53" s="4">
        <f t="shared" si="13"/>
        <v>0</v>
      </c>
      <c r="G53" s="4">
        <f t="shared" si="13"/>
        <v>0</v>
      </c>
      <c r="H53" s="4">
        <f t="shared" si="13"/>
        <v>0</v>
      </c>
      <c r="I53" s="4">
        <f t="shared" si="13"/>
        <v>36232000</v>
      </c>
      <c r="J53" s="4">
        <f t="shared" si="13"/>
        <v>0</v>
      </c>
      <c r="K53" s="4">
        <f t="shared" si="13"/>
        <v>0</v>
      </c>
      <c r="L53" s="4">
        <f t="shared" si="13"/>
        <v>0</v>
      </c>
      <c r="M53" s="4">
        <f t="shared" si="13"/>
        <v>0</v>
      </c>
      <c r="N53" s="4">
        <f t="shared" si="13"/>
        <v>36232000</v>
      </c>
      <c r="O53" s="49">
        <f t="shared" si="1"/>
        <v>0</v>
      </c>
    </row>
    <row r="54" spans="1:16" x14ac:dyDescent="0.25">
      <c r="A54" s="1">
        <v>21020500</v>
      </c>
      <c r="B54" s="1">
        <v>102</v>
      </c>
      <c r="C54" s="1" t="s">
        <v>136</v>
      </c>
      <c r="D54" s="6">
        <v>0</v>
      </c>
      <c r="E54" s="6">
        <v>36232000</v>
      </c>
      <c r="F54" s="6">
        <v>0</v>
      </c>
      <c r="G54" s="6">
        <v>0</v>
      </c>
      <c r="H54" s="6">
        <v>0</v>
      </c>
      <c r="I54" s="6">
        <v>36232000</v>
      </c>
      <c r="J54" s="6">
        <v>0</v>
      </c>
      <c r="K54" s="6">
        <v>0</v>
      </c>
      <c r="L54" s="6">
        <v>0</v>
      </c>
      <c r="M54" s="6">
        <v>0</v>
      </c>
      <c r="N54" s="6">
        <v>36232000</v>
      </c>
      <c r="O54" s="50">
        <f t="shared" si="1"/>
        <v>0</v>
      </c>
    </row>
    <row r="55" spans="1:16" x14ac:dyDescent="0.25">
      <c r="A55" s="3" t="s">
        <v>137</v>
      </c>
      <c r="B55" s="3"/>
      <c r="C55" s="3" t="s">
        <v>38</v>
      </c>
      <c r="D55" s="4">
        <f>+D56+D67</f>
        <v>6101979632</v>
      </c>
      <c r="E55" s="4">
        <f t="shared" ref="E55:N55" si="14">+E56+E67</f>
        <v>40608833690.369995</v>
      </c>
      <c r="F55" s="4">
        <f t="shared" si="14"/>
        <v>20</v>
      </c>
      <c r="G55" s="4">
        <f t="shared" si="14"/>
        <v>0</v>
      </c>
      <c r="H55" s="4">
        <f t="shared" si="14"/>
        <v>0</v>
      </c>
      <c r="I55" s="4">
        <f t="shared" si="14"/>
        <v>46710813302.369995</v>
      </c>
      <c r="J55" s="4">
        <f t="shared" si="14"/>
        <v>45897777298</v>
      </c>
      <c r="K55" s="4">
        <f t="shared" si="14"/>
        <v>37542317560</v>
      </c>
      <c r="L55" s="4">
        <f t="shared" si="14"/>
        <v>29293768091</v>
      </c>
      <c r="M55" s="4">
        <f t="shared" si="14"/>
        <v>26064344550</v>
      </c>
      <c r="N55" s="4">
        <f t="shared" si="14"/>
        <v>813036004.37</v>
      </c>
      <c r="O55" s="49">
        <f t="shared" si="1"/>
        <v>0.80371791681253368</v>
      </c>
    </row>
    <row r="56" spans="1:16" x14ac:dyDescent="0.25">
      <c r="A56" s="3" t="s">
        <v>138</v>
      </c>
      <c r="B56" s="3"/>
      <c r="C56" s="3" t="s">
        <v>40</v>
      </c>
      <c r="D56" s="4">
        <f>+D57+D64</f>
        <v>6101979632</v>
      </c>
      <c r="E56" s="4">
        <f t="shared" ref="E56:N56" si="15">+E57+E64</f>
        <v>23191160760.369999</v>
      </c>
      <c r="F56" s="4">
        <f t="shared" si="15"/>
        <v>20</v>
      </c>
      <c r="G56" s="4">
        <f t="shared" si="15"/>
        <v>0</v>
      </c>
      <c r="H56" s="4">
        <f t="shared" si="15"/>
        <v>0</v>
      </c>
      <c r="I56" s="4">
        <f t="shared" si="15"/>
        <v>29293140372.369999</v>
      </c>
      <c r="J56" s="4">
        <f t="shared" si="15"/>
        <v>28480104368</v>
      </c>
      <c r="K56" s="4">
        <f t="shared" si="15"/>
        <v>20124644630</v>
      </c>
      <c r="L56" s="4">
        <f t="shared" si="15"/>
        <v>11876095161</v>
      </c>
      <c r="M56" s="4">
        <f t="shared" si="15"/>
        <v>11779629846</v>
      </c>
      <c r="N56" s="4">
        <f t="shared" si="15"/>
        <v>813036004.37</v>
      </c>
      <c r="O56" s="49">
        <f t="shared" si="1"/>
        <v>0.68700878001397392</v>
      </c>
    </row>
    <row r="57" spans="1:16" x14ac:dyDescent="0.25">
      <c r="A57" s="3" t="s">
        <v>139</v>
      </c>
      <c r="B57" s="3"/>
      <c r="C57" s="3" t="s">
        <v>140</v>
      </c>
      <c r="D57" s="4">
        <f>SUM(D58:D63)</f>
        <v>6101979632</v>
      </c>
      <c r="E57" s="4">
        <f t="shared" ref="E57:N57" si="16">SUM(E58:E63)</f>
        <v>14845093653.369999</v>
      </c>
      <c r="F57" s="4">
        <f t="shared" si="16"/>
        <v>0</v>
      </c>
      <c r="G57" s="4">
        <f t="shared" si="16"/>
        <v>0</v>
      </c>
      <c r="H57" s="4">
        <f t="shared" si="16"/>
        <v>0</v>
      </c>
      <c r="I57" s="4">
        <f t="shared" si="16"/>
        <v>20947073285.369999</v>
      </c>
      <c r="J57" s="4">
        <f t="shared" si="16"/>
        <v>20134037281</v>
      </c>
      <c r="K57" s="4">
        <f t="shared" si="16"/>
        <v>20124644630</v>
      </c>
      <c r="L57" s="4">
        <f t="shared" si="16"/>
        <v>11876095161</v>
      </c>
      <c r="M57" s="4">
        <f t="shared" si="16"/>
        <v>11779629846</v>
      </c>
      <c r="N57" s="4">
        <f t="shared" si="16"/>
        <v>813036004.37</v>
      </c>
      <c r="O57" s="49">
        <f t="shared" si="1"/>
        <v>0.96073777734169641</v>
      </c>
    </row>
    <row r="58" spans="1:16" ht="38.25" x14ac:dyDescent="0.25">
      <c r="A58" s="1">
        <v>25010100</v>
      </c>
      <c r="B58" s="1">
        <v>115</v>
      </c>
      <c r="C58" s="9" t="s">
        <v>141</v>
      </c>
      <c r="D58" s="6">
        <v>6101979632</v>
      </c>
      <c r="E58" s="6">
        <v>653740025.37</v>
      </c>
      <c r="F58" s="6">
        <v>0</v>
      </c>
      <c r="G58" s="6">
        <v>0</v>
      </c>
      <c r="H58" s="6">
        <v>0</v>
      </c>
      <c r="I58" s="6">
        <v>6755719657.3699999</v>
      </c>
      <c r="J58" s="6">
        <v>6178291205</v>
      </c>
      <c r="K58" s="6">
        <v>6168898554</v>
      </c>
      <c r="L58" s="6">
        <v>3084449277</v>
      </c>
      <c r="M58" s="7">
        <v>3084449277</v>
      </c>
      <c r="N58" s="6">
        <v>577428452.37</v>
      </c>
      <c r="O58" s="50">
        <f t="shared" si="1"/>
        <v>0.91313714405987512</v>
      </c>
    </row>
    <row r="59" spans="1:16" ht="25.5" x14ac:dyDescent="0.25">
      <c r="A59" s="1">
        <v>25010110</v>
      </c>
      <c r="B59" s="1">
        <v>126</v>
      </c>
      <c r="C59" s="9" t="s">
        <v>142</v>
      </c>
      <c r="D59" s="6">
        <v>0</v>
      </c>
      <c r="E59" s="6">
        <v>249846939</v>
      </c>
      <c r="F59" s="6">
        <v>0</v>
      </c>
      <c r="G59" s="6">
        <v>0</v>
      </c>
      <c r="H59" s="6">
        <v>0</v>
      </c>
      <c r="I59" s="6">
        <v>249846939</v>
      </c>
      <c r="J59" s="6">
        <v>159756250</v>
      </c>
      <c r="K59" s="6">
        <v>159756250</v>
      </c>
      <c r="L59" s="6">
        <v>84397750</v>
      </c>
      <c r="M59" s="7">
        <v>69326050</v>
      </c>
      <c r="N59" s="6">
        <v>90090689</v>
      </c>
      <c r="O59" s="50">
        <f t="shared" si="1"/>
        <v>0.63941647890270936</v>
      </c>
    </row>
    <row r="60" spans="1:16" ht="38.25" x14ac:dyDescent="0.25">
      <c r="A60" s="1">
        <v>25010112</v>
      </c>
      <c r="B60" s="1">
        <v>128</v>
      </c>
      <c r="C60" s="9" t="s">
        <v>143</v>
      </c>
      <c r="D60" s="6">
        <v>0</v>
      </c>
      <c r="E60" s="6">
        <v>885054569</v>
      </c>
      <c r="F60" s="6">
        <v>0</v>
      </c>
      <c r="G60" s="6">
        <v>0</v>
      </c>
      <c r="H60" s="6">
        <v>0</v>
      </c>
      <c r="I60" s="6">
        <v>885054569</v>
      </c>
      <c r="J60" s="6">
        <v>878235335</v>
      </c>
      <c r="K60" s="6">
        <v>878235335</v>
      </c>
      <c r="L60" s="6">
        <v>462699258</v>
      </c>
      <c r="M60" s="7">
        <v>381305643</v>
      </c>
      <c r="N60" s="6">
        <v>6819234</v>
      </c>
      <c r="O60" s="50">
        <f t="shared" si="1"/>
        <v>0.99229512592912228</v>
      </c>
    </row>
    <row r="61" spans="1:16" ht="51" x14ac:dyDescent="0.25">
      <c r="A61" s="1">
        <v>25010113</v>
      </c>
      <c r="B61" s="1">
        <v>129</v>
      </c>
      <c r="C61" s="9" t="s">
        <v>144</v>
      </c>
      <c r="D61" s="6">
        <v>0</v>
      </c>
      <c r="E61" s="6">
        <v>86968673</v>
      </c>
      <c r="F61" s="6">
        <v>0</v>
      </c>
      <c r="G61" s="6">
        <v>0</v>
      </c>
      <c r="H61" s="6">
        <v>0</v>
      </c>
      <c r="I61" s="6">
        <v>86968673</v>
      </c>
      <c r="J61" s="6">
        <v>86968672</v>
      </c>
      <c r="K61" s="6">
        <v>86968672</v>
      </c>
      <c r="L61" s="6">
        <v>86968672</v>
      </c>
      <c r="M61" s="7">
        <v>86968672</v>
      </c>
      <c r="N61" s="6">
        <v>1</v>
      </c>
      <c r="O61" s="50">
        <f t="shared" si="1"/>
        <v>0.99999998850160676</v>
      </c>
    </row>
    <row r="62" spans="1:16" ht="38.25" x14ac:dyDescent="0.25">
      <c r="A62" s="1">
        <v>25010114</v>
      </c>
      <c r="B62" s="1">
        <v>130</v>
      </c>
      <c r="C62" s="9" t="s">
        <v>145</v>
      </c>
      <c r="D62" s="6">
        <v>0</v>
      </c>
      <c r="E62" s="6">
        <v>12796385197</v>
      </c>
      <c r="F62" s="6">
        <v>0</v>
      </c>
      <c r="G62" s="6">
        <v>0</v>
      </c>
      <c r="H62" s="6">
        <v>0</v>
      </c>
      <c r="I62" s="6">
        <v>12796385197</v>
      </c>
      <c r="J62" s="6">
        <v>12657687569</v>
      </c>
      <c r="K62" s="6">
        <v>12657687569</v>
      </c>
      <c r="L62" s="6">
        <v>7984481954</v>
      </c>
      <c r="M62" s="7">
        <v>7984481954</v>
      </c>
      <c r="N62" s="6">
        <v>138697628</v>
      </c>
      <c r="O62" s="50">
        <f t="shared" si="1"/>
        <v>0.98916118686138677</v>
      </c>
      <c r="P62" s="18"/>
    </row>
    <row r="63" spans="1:16" ht="38.25" x14ac:dyDescent="0.25">
      <c r="A63" s="1">
        <v>25010118</v>
      </c>
      <c r="B63" s="1">
        <v>134</v>
      </c>
      <c r="C63" s="9" t="s">
        <v>146</v>
      </c>
      <c r="D63" s="6">
        <v>0</v>
      </c>
      <c r="E63" s="6">
        <v>173098250</v>
      </c>
      <c r="F63" s="6">
        <v>0</v>
      </c>
      <c r="G63" s="6">
        <v>0</v>
      </c>
      <c r="H63" s="6">
        <v>0</v>
      </c>
      <c r="I63" s="6">
        <v>173098250</v>
      </c>
      <c r="J63" s="6">
        <v>173098250</v>
      </c>
      <c r="K63" s="6">
        <v>173098250</v>
      </c>
      <c r="L63" s="6">
        <v>173098250</v>
      </c>
      <c r="M63" s="7">
        <v>173098250</v>
      </c>
      <c r="N63" s="6">
        <v>0</v>
      </c>
      <c r="O63" s="50">
        <f t="shared" si="1"/>
        <v>1</v>
      </c>
    </row>
    <row r="64" spans="1:16" x14ac:dyDescent="0.25">
      <c r="A64" s="3" t="s">
        <v>147</v>
      </c>
      <c r="B64" s="3"/>
      <c r="C64" s="3" t="s">
        <v>148</v>
      </c>
      <c r="D64" s="4">
        <f>SUM(D65:D66)</f>
        <v>0</v>
      </c>
      <c r="E64" s="4">
        <f t="shared" ref="E64:N64" si="17">SUM(E65:E66)</f>
        <v>8346067107</v>
      </c>
      <c r="F64" s="4">
        <f t="shared" si="17"/>
        <v>20</v>
      </c>
      <c r="G64" s="4">
        <f t="shared" si="17"/>
        <v>0</v>
      </c>
      <c r="H64" s="4">
        <f t="shared" si="17"/>
        <v>0</v>
      </c>
      <c r="I64" s="4">
        <f t="shared" si="17"/>
        <v>8346067087</v>
      </c>
      <c r="J64" s="4">
        <f t="shared" si="17"/>
        <v>8346067087</v>
      </c>
      <c r="K64" s="4">
        <f t="shared" si="17"/>
        <v>0</v>
      </c>
      <c r="L64" s="4">
        <f t="shared" si="17"/>
        <v>0</v>
      </c>
      <c r="M64" s="4">
        <f t="shared" si="17"/>
        <v>0</v>
      </c>
      <c r="N64" s="4">
        <f t="shared" si="17"/>
        <v>0</v>
      </c>
      <c r="O64" s="49">
        <f t="shared" si="1"/>
        <v>0</v>
      </c>
    </row>
    <row r="65" spans="1:15" ht="38.25" x14ac:dyDescent="0.25">
      <c r="A65" s="1">
        <v>25010221</v>
      </c>
      <c r="B65" s="1">
        <v>141</v>
      </c>
      <c r="C65" s="9" t="s">
        <v>149</v>
      </c>
      <c r="D65" s="6">
        <v>0</v>
      </c>
      <c r="E65" s="6">
        <v>5701189627</v>
      </c>
      <c r="F65" s="6">
        <v>0</v>
      </c>
      <c r="G65" s="6">
        <v>0</v>
      </c>
      <c r="H65" s="6">
        <v>0</v>
      </c>
      <c r="I65" s="6">
        <v>5701189627</v>
      </c>
      <c r="J65" s="6">
        <v>5701189627</v>
      </c>
      <c r="K65" s="6">
        <v>0</v>
      </c>
      <c r="L65" s="6">
        <v>0</v>
      </c>
      <c r="M65" s="6">
        <v>0</v>
      </c>
      <c r="N65" s="6">
        <v>0</v>
      </c>
      <c r="O65" s="50">
        <f>+K65/I65</f>
        <v>0</v>
      </c>
    </row>
    <row r="66" spans="1:15" ht="38.25" x14ac:dyDescent="0.25">
      <c r="A66" s="1">
        <v>25010222</v>
      </c>
      <c r="B66" s="1">
        <v>142</v>
      </c>
      <c r="C66" s="9" t="s">
        <v>150</v>
      </c>
      <c r="D66" s="6">
        <v>0</v>
      </c>
      <c r="E66" s="6">
        <v>2644877480</v>
      </c>
      <c r="F66" s="6">
        <v>20</v>
      </c>
      <c r="G66" s="6">
        <v>0</v>
      </c>
      <c r="H66" s="6">
        <v>0</v>
      </c>
      <c r="I66" s="6">
        <v>2644877460</v>
      </c>
      <c r="J66" s="6">
        <v>2644877460</v>
      </c>
      <c r="K66" s="6">
        <v>0</v>
      </c>
      <c r="L66" s="6">
        <v>0</v>
      </c>
      <c r="M66" s="6">
        <v>0</v>
      </c>
      <c r="N66" s="6">
        <v>0</v>
      </c>
      <c r="O66" s="50">
        <f t="shared" si="1"/>
        <v>0</v>
      </c>
    </row>
    <row r="67" spans="1:15" ht="12.75" customHeight="1" x14ac:dyDescent="0.25">
      <c r="A67" s="51">
        <v>2502</v>
      </c>
      <c r="B67" s="10"/>
      <c r="C67" s="10" t="s">
        <v>51</v>
      </c>
      <c r="D67" s="40">
        <f>+D68</f>
        <v>0</v>
      </c>
      <c r="E67" s="40">
        <f t="shared" ref="E67:N67" si="18">+E68</f>
        <v>17417672930</v>
      </c>
      <c r="F67" s="40">
        <f t="shared" si="18"/>
        <v>0</v>
      </c>
      <c r="G67" s="40">
        <f t="shared" si="18"/>
        <v>0</v>
      </c>
      <c r="H67" s="40">
        <f t="shared" si="18"/>
        <v>0</v>
      </c>
      <c r="I67" s="40">
        <f t="shared" si="18"/>
        <v>17417672930</v>
      </c>
      <c r="J67" s="40">
        <f t="shared" si="18"/>
        <v>17417672930</v>
      </c>
      <c r="K67" s="40">
        <f t="shared" si="18"/>
        <v>17417672930</v>
      </c>
      <c r="L67" s="40">
        <f t="shared" si="18"/>
        <v>17417672930</v>
      </c>
      <c r="M67" s="40">
        <f t="shared" si="18"/>
        <v>14284714704</v>
      </c>
      <c r="N67" s="40">
        <f t="shared" si="18"/>
        <v>0</v>
      </c>
      <c r="O67" s="52">
        <f>+K67/I67</f>
        <v>1</v>
      </c>
    </row>
    <row r="68" spans="1:15" ht="12.75" customHeight="1" x14ac:dyDescent="0.25">
      <c r="A68" s="51">
        <v>250201</v>
      </c>
      <c r="B68" s="10"/>
      <c r="C68" s="10" t="s">
        <v>53</v>
      </c>
      <c r="D68" s="40">
        <f>SUM(D69:D76)</f>
        <v>0</v>
      </c>
      <c r="E68" s="40">
        <f t="shared" ref="E68:N68" si="19">SUM(E69:E76)</f>
        <v>17417672930</v>
      </c>
      <c r="F68" s="40">
        <f t="shared" si="19"/>
        <v>0</v>
      </c>
      <c r="G68" s="40">
        <f t="shared" si="19"/>
        <v>0</v>
      </c>
      <c r="H68" s="40">
        <f t="shared" si="19"/>
        <v>0</v>
      </c>
      <c r="I68" s="40">
        <f t="shared" si="19"/>
        <v>17417672930</v>
      </c>
      <c r="J68" s="40">
        <f t="shared" si="19"/>
        <v>17417672930</v>
      </c>
      <c r="K68" s="40">
        <f t="shared" si="19"/>
        <v>17417672930</v>
      </c>
      <c r="L68" s="40">
        <f t="shared" si="19"/>
        <v>17417672930</v>
      </c>
      <c r="M68" s="40">
        <f>SUM(M69:M76)</f>
        <v>14284714704</v>
      </c>
      <c r="N68" s="40">
        <f t="shared" si="19"/>
        <v>0</v>
      </c>
      <c r="O68" s="52">
        <f t="shared" ref="O68:O75" si="20">+K68/I68</f>
        <v>1</v>
      </c>
    </row>
    <row r="69" spans="1:15" ht="28.5" customHeight="1" x14ac:dyDescent="0.25">
      <c r="A69" s="53">
        <v>25020113</v>
      </c>
      <c r="B69" s="9">
        <v>118</v>
      </c>
      <c r="C69" s="54" t="s">
        <v>57</v>
      </c>
      <c r="D69" s="15">
        <v>0</v>
      </c>
      <c r="E69" s="55">
        <v>1372915184</v>
      </c>
      <c r="F69" s="15">
        <v>0</v>
      </c>
      <c r="G69" s="15">
        <v>0</v>
      </c>
      <c r="H69" s="15">
        <v>0</v>
      </c>
      <c r="I69" s="56">
        <v>1372915184</v>
      </c>
      <c r="J69" s="56">
        <v>1372915184</v>
      </c>
      <c r="K69" s="56">
        <v>1372915184</v>
      </c>
      <c r="L69" s="56">
        <v>1372915184</v>
      </c>
      <c r="M69" s="55">
        <v>1372915184</v>
      </c>
      <c r="N69" s="56">
        <f>+I69-J69</f>
        <v>0</v>
      </c>
      <c r="O69" s="57">
        <f t="shared" si="20"/>
        <v>1</v>
      </c>
    </row>
    <row r="70" spans="1:15" ht="42" customHeight="1" x14ac:dyDescent="0.25">
      <c r="A70" s="53">
        <v>25020113</v>
      </c>
      <c r="B70" s="9">
        <v>128</v>
      </c>
      <c r="C70" s="9" t="s">
        <v>58</v>
      </c>
      <c r="D70" s="15">
        <v>0</v>
      </c>
      <c r="E70" s="55">
        <v>6822380115</v>
      </c>
      <c r="F70" s="15">
        <v>0</v>
      </c>
      <c r="G70" s="15">
        <v>0</v>
      </c>
      <c r="H70" s="15">
        <v>0</v>
      </c>
      <c r="I70" s="56">
        <v>6822380115</v>
      </c>
      <c r="J70" s="56">
        <v>6822380115</v>
      </c>
      <c r="K70" s="56">
        <v>6822380115</v>
      </c>
      <c r="L70" s="56">
        <v>6822380115</v>
      </c>
      <c r="M70" s="55">
        <v>3937229335</v>
      </c>
      <c r="N70" s="56">
        <f t="shared" ref="N70:N76" si="21">+I70-J70</f>
        <v>0</v>
      </c>
      <c r="O70" s="57">
        <f t="shared" si="20"/>
        <v>1</v>
      </c>
    </row>
    <row r="71" spans="1:15" ht="55.5" customHeight="1" x14ac:dyDescent="0.25">
      <c r="A71" s="53">
        <v>25020113</v>
      </c>
      <c r="B71" s="9">
        <v>129</v>
      </c>
      <c r="C71" s="9" t="s">
        <v>59</v>
      </c>
      <c r="D71" s="15">
        <v>0</v>
      </c>
      <c r="E71" s="55">
        <v>1298215800</v>
      </c>
      <c r="F71" s="15">
        <v>0</v>
      </c>
      <c r="G71" s="15">
        <v>0</v>
      </c>
      <c r="H71" s="15">
        <v>0</v>
      </c>
      <c r="I71" s="56">
        <v>1298215800</v>
      </c>
      <c r="J71" s="56">
        <v>1298215800</v>
      </c>
      <c r="K71" s="56">
        <v>1298215800</v>
      </c>
      <c r="L71" s="56">
        <v>1298215800</v>
      </c>
      <c r="M71" s="55">
        <v>1298215800</v>
      </c>
      <c r="N71" s="56">
        <f t="shared" si="21"/>
        <v>0</v>
      </c>
      <c r="O71" s="57">
        <f t="shared" si="20"/>
        <v>1</v>
      </c>
    </row>
    <row r="72" spans="1:15" ht="42" customHeight="1" x14ac:dyDescent="0.25">
      <c r="A72" s="53">
        <v>25020113</v>
      </c>
      <c r="B72" s="9">
        <v>130</v>
      </c>
      <c r="C72" s="9" t="s">
        <v>60</v>
      </c>
      <c r="D72" s="15">
        <v>0</v>
      </c>
      <c r="E72" s="55">
        <v>5409519443</v>
      </c>
      <c r="F72" s="15">
        <v>0</v>
      </c>
      <c r="G72" s="15">
        <v>0</v>
      </c>
      <c r="H72" s="15">
        <v>0</v>
      </c>
      <c r="I72" s="56">
        <v>5409519443</v>
      </c>
      <c r="J72" s="56">
        <v>5409519443</v>
      </c>
      <c r="K72" s="56">
        <v>5409519443</v>
      </c>
      <c r="L72" s="56">
        <v>5409519443</v>
      </c>
      <c r="M72" s="55">
        <v>5409519443</v>
      </c>
      <c r="N72" s="56">
        <f t="shared" si="21"/>
        <v>0</v>
      </c>
      <c r="O72" s="57">
        <f t="shared" si="20"/>
        <v>1</v>
      </c>
    </row>
    <row r="73" spans="1:15" ht="57.75" customHeight="1" x14ac:dyDescent="0.25">
      <c r="A73" s="53">
        <v>25020113</v>
      </c>
      <c r="B73" s="9">
        <v>131</v>
      </c>
      <c r="C73" s="9" t="s">
        <v>61</v>
      </c>
      <c r="D73" s="15">
        <v>0</v>
      </c>
      <c r="E73" s="55">
        <v>60327453</v>
      </c>
      <c r="F73" s="15">
        <v>0</v>
      </c>
      <c r="G73" s="15">
        <v>0</v>
      </c>
      <c r="H73" s="15">
        <v>0</v>
      </c>
      <c r="I73" s="56">
        <v>60327453</v>
      </c>
      <c r="J73" s="56">
        <v>60327453</v>
      </c>
      <c r="K73" s="56">
        <v>60327453</v>
      </c>
      <c r="L73" s="56">
        <v>60327453</v>
      </c>
      <c r="M73" s="55">
        <v>20747600</v>
      </c>
      <c r="N73" s="56">
        <f t="shared" si="21"/>
        <v>0</v>
      </c>
      <c r="O73" s="57">
        <f t="shared" si="20"/>
        <v>1</v>
      </c>
    </row>
    <row r="74" spans="1:15" ht="42" customHeight="1" x14ac:dyDescent="0.25">
      <c r="A74" s="53">
        <v>25020113</v>
      </c>
      <c r="B74" s="9">
        <v>132</v>
      </c>
      <c r="C74" s="9" t="s">
        <v>62</v>
      </c>
      <c r="D74" s="15">
        <v>0</v>
      </c>
      <c r="E74" s="55">
        <v>312344745</v>
      </c>
      <c r="F74" s="15">
        <v>0</v>
      </c>
      <c r="G74" s="15">
        <v>0</v>
      </c>
      <c r="H74" s="15">
        <v>0</v>
      </c>
      <c r="I74" s="56">
        <v>312344745</v>
      </c>
      <c r="J74" s="56">
        <v>312344745</v>
      </c>
      <c r="K74" s="56">
        <v>312344745</v>
      </c>
      <c r="L74" s="56">
        <v>312344745</v>
      </c>
      <c r="M74" s="55">
        <v>228691437</v>
      </c>
      <c r="N74" s="56">
        <f t="shared" si="21"/>
        <v>0</v>
      </c>
      <c r="O74" s="57">
        <f t="shared" si="20"/>
        <v>1</v>
      </c>
    </row>
    <row r="75" spans="1:15" ht="30.75" customHeight="1" x14ac:dyDescent="0.25">
      <c r="A75" s="53">
        <v>25020113</v>
      </c>
      <c r="B75" s="9">
        <v>133</v>
      </c>
      <c r="C75" s="9" t="s">
        <v>63</v>
      </c>
      <c r="D75" s="15">
        <v>0</v>
      </c>
      <c r="E75" s="55">
        <v>437454400</v>
      </c>
      <c r="F75" s="15">
        <v>0</v>
      </c>
      <c r="G75" s="15">
        <v>0</v>
      </c>
      <c r="H75" s="15">
        <v>0</v>
      </c>
      <c r="I75" s="56">
        <v>437454400</v>
      </c>
      <c r="J75" s="56">
        <v>437454400</v>
      </c>
      <c r="K75" s="56">
        <v>437454400</v>
      </c>
      <c r="L75" s="56">
        <v>437454400</v>
      </c>
      <c r="M75" s="55">
        <v>405533764</v>
      </c>
      <c r="N75" s="56">
        <f t="shared" si="21"/>
        <v>0</v>
      </c>
      <c r="O75" s="57">
        <f t="shared" si="20"/>
        <v>1</v>
      </c>
    </row>
    <row r="76" spans="1:15" ht="39.75" customHeight="1" x14ac:dyDescent="0.25">
      <c r="A76" s="53">
        <v>25020113</v>
      </c>
      <c r="B76" s="9">
        <v>134</v>
      </c>
      <c r="C76" s="9" t="s">
        <v>64</v>
      </c>
      <c r="D76" s="15">
        <v>0</v>
      </c>
      <c r="E76" s="55">
        <v>1704515790</v>
      </c>
      <c r="F76" s="15">
        <v>0</v>
      </c>
      <c r="G76" s="15">
        <v>0</v>
      </c>
      <c r="H76" s="15">
        <v>0</v>
      </c>
      <c r="I76" s="56">
        <v>1704515790</v>
      </c>
      <c r="J76" s="56">
        <v>1704515790</v>
      </c>
      <c r="K76" s="56">
        <v>1704515790</v>
      </c>
      <c r="L76" s="56">
        <v>1704515790</v>
      </c>
      <c r="M76" s="55">
        <v>1611862141</v>
      </c>
      <c r="N76" s="56">
        <f t="shared" si="21"/>
        <v>0</v>
      </c>
      <c r="O76" s="57">
        <f>+K76/I76</f>
        <v>1</v>
      </c>
    </row>
    <row r="77" spans="1:15" ht="12.75" customHeight="1" x14ac:dyDescent="0.25">
      <c r="M77" s="18"/>
    </row>
  </sheetData>
  <autoFilter ref="A7:O66"/>
  <mergeCells count="3">
    <mergeCell ref="C2:O2"/>
    <mergeCell ref="C3:O3"/>
    <mergeCell ref="C4:O4"/>
  </mergeCells>
  <pageMargins left="0.25" right="0.25" top="0.75" bottom="0.75" header="0.3" footer="0.3"/>
  <pageSetup scale="52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O77"/>
  <sheetViews>
    <sheetView showGridLines="0" showOutlineSymbols="0" zoomScale="80" zoomScaleNormal="80" workbookViewId="0">
      <pane ySplit="7" topLeftCell="A8" activePane="bottomLeft" state="frozen"/>
      <selection activeCell="D7" sqref="D7"/>
      <selection pane="bottomLeft" activeCell="H30" sqref="H30"/>
    </sheetView>
  </sheetViews>
  <sheetFormatPr baseColWidth="10" defaultColWidth="6.85546875" defaultRowHeight="12.75" x14ac:dyDescent="0.25"/>
  <cols>
    <col min="1" max="1" width="11.28515625" style="20" customWidth="1"/>
    <col min="2" max="2" width="4.28515625" style="20" customWidth="1"/>
    <col min="3" max="3" width="55.140625" style="29" customWidth="1"/>
    <col min="4" max="4" width="18.7109375" style="20" customWidth="1"/>
    <col min="5" max="5" width="17.85546875" style="20" customWidth="1"/>
    <col min="6" max="6" width="14.5703125" style="20" customWidth="1"/>
    <col min="7" max="7" width="16.140625" style="20" customWidth="1"/>
    <col min="8" max="8" width="15.85546875" style="20" customWidth="1"/>
    <col min="9" max="14" width="18.7109375" style="20" customWidth="1"/>
    <col min="15" max="15" width="8" style="20" customWidth="1"/>
    <col min="16" max="256" width="6.85546875" style="20"/>
    <col min="257" max="257" width="11.28515625" style="20" customWidth="1"/>
    <col min="258" max="258" width="4.28515625" style="20" customWidth="1"/>
    <col min="259" max="259" width="55.140625" style="20" customWidth="1"/>
    <col min="260" max="260" width="18.7109375" style="20" customWidth="1"/>
    <col min="261" max="261" width="17.85546875" style="20" customWidth="1"/>
    <col min="262" max="262" width="14.5703125" style="20" customWidth="1"/>
    <col min="263" max="263" width="16.140625" style="20" customWidth="1"/>
    <col min="264" max="264" width="15.85546875" style="20" customWidth="1"/>
    <col min="265" max="270" width="18.7109375" style="20" customWidth="1"/>
    <col min="271" max="271" width="8" style="20" customWidth="1"/>
    <col min="272" max="512" width="6.85546875" style="20"/>
    <col min="513" max="513" width="11.28515625" style="20" customWidth="1"/>
    <col min="514" max="514" width="4.28515625" style="20" customWidth="1"/>
    <col min="515" max="515" width="55.140625" style="20" customWidth="1"/>
    <col min="516" max="516" width="18.7109375" style="20" customWidth="1"/>
    <col min="517" max="517" width="17.85546875" style="20" customWidth="1"/>
    <col min="518" max="518" width="14.5703125" style="20" customWidth="1"/>
    <col min="519" max="519" width="16.140625" style="20" customWidth="1"/>
    <col min="520" max="520" width="15.85546875" style="20" customWidth="1"/>
    <col min="521" max="526" width="18.7109375" style="20" customWidth="1"/>
    <col min="527" max="527" width="8" style="20" customWidth="1"/>
    <col min="528" max="768" width="6.85546875" style="20"/>
    <col min="769" max="769" width="11.28515625" style="20" customWidth="1"/>
    <col min="770" max="770" width="4.28515625" style="20" customWidth="1"/>
    <col min="771" max="771" width="55.140625" style="20" customWidth="1"/>
    <col min="772" max="772" width="18.7109375" style="20" customWidth="1"/>
    <col min="773" max="773" width="17.85546875" style="20" customWidth="1"/>
    <col min="774" max="774" width="14.5703125" style="20" customWidth="1"/>
    <col min="775" max="775" width="16.140625" style="20" customWidth="1"/>
    <col min="776" max="776" width="15.85546875" style="20" customWidth="1"/>
    <col min="777" max="782" width="18.7109375" style="20" customWidth="1"/>
    <col min="783" max="783" width="8" style="20" customWidth="1"/>
    <col min="784" max="1024" width="6.85546875" style="20"/>
    <col min="1025" max="1025" width="11.28515625" style="20" customWidth="1"/>
    <col min="1026" max="1026" width="4.28515625" style="20" customWidth="1"/>
    <col min="1027" max="1027" width="55.140625" style="20" customWidth="1"/>
    <col min="1028" max="1028" width="18.7109375" style="20" customWidth="1"/>
    <col min="1029" max="1029" width="17.85546875" style="20" customWidth="1"/>
    <col min="1030" max="1030" width="14.5703125" style="20" customWidth="1"/>
    <col min="1031" max="1031" width="16.140625" style="20" customWidth="1"/>
    <col min="1032" max="1032" width="15.85546875" style="20" customWidth="1"/>
    <col min="1033" max="1038" width="18.7109375" style="20" customWidth="1"/>
    <col min="1039" max="1039" width="8" style="20" customWidth="1"/>
    <col min="1040" max="1280" width="6.85546875" style="20"/>
    <col min="1281" max="1281" width="11.28515625" style="20" customWidth="1"/>
    <col min="1282" max="1282" width="4.28515625" style="20" customWidth="1"/>
    <col min="1283" max="1283" width="55.140625" style="20" customWidth="1"/>
    <col min="1284" max="1284" width="18.7109375" style="20" customWidth="1"/>
    <col min="1285" max="1285" width="17.85546875" style="20" customWidth="1"/>
    <col min="1286" max="1286" width="14.5703125" style="20" customWidth="1"/>
    <col min="1287" max="1287" width="16.140625" style="20" customWidth="1"/>
    <col min="1288" max="1288" width="15.85546875" style="20" customWidth="1"/>
    <col min="1289" max="1294" width="18.7109375" style="20" customWidth="1"/>
    <col min="1295" max="1295" width="8" style="20" customWidth="1"/>
    <col min="1296" max="1536" width="6.85546875" style="20"/>
    <col min="1537" max="1537" width="11.28515625" style="20" customWidth="1"/>
    <col min="1538" max="1538" width="4.28515625" style="20" customWidth="1"/>
    <col min="1539" max="1539" width="55.140625" style="20" customWidth="1"/>
    <col min="1540" max="1540" width="18.7109375" style="20" customWidth="1"/>
    <col min="1541" max="1541" width="17.85546875" style="20" customWidth="1"/>
    <col min="1542" max="1542" width="14.5703125" style="20" customWidth="1"/>
    <col min="1543" max="1543" width="16.140625" style="20" customWidth="1"/>
    <col min="1544" max="1544" width="15.85546875" style="20" customWidth="1"/>
    <col min="1545" max="1550" width="18.7109375" style="20" customWidth="1"/>
    <col min="1551" max="1551" width="8" style="20" customWidth="1"/>
    <col min="1552" max="1792" width="6.85546875" style="20"/>
    <col min="1793" max="1793" width="11.28515625" style="20" customWidth="1"/>
    <col min="1794" max="1794" width="4.28515625" style="20" customWidth="1"/>
    <col min="1795" max="1795" width="55.140625" style="20" customWidth="1"/>
    <col min="1796" max="1796" width="18.7109375" style="20" customWidth="1"/>
    <col min="1797" max="1797" width="17.85546875" style="20" customWidth="1"/>
    <col min="1798" max="1798" width="14.5703125" style="20" customWidth="1"/>
    <col min="1799" max="1799" width="16.140625" style="20" customWidth="1"/>
    <col min="1800" max="1800" width="15.85546875" style="20" customWidth="1"/>
    <col min="1801" max="1806" width="18.7109375" style="20" customWidth="1"/>
    <col min="1807" max="1807" width="8" style="20" customWidth="1"/>
    <col min="1808" max="2048" width="6.85546875" style="20"/>
    <col min="2049" max="2049" width="11.28515625" style="20" customWidth="1"/>
    <col min="2050" max="2050" width="4.28515625" style="20" customWidth="1"/>
    <col min="2051" max="2051" width="55.140625" style="20" customWidth="1"/>
    <col min="2052" max="2052" width="18.7109375" style="20" customWidth="1"/>
    <col min="2053" max="2053" width="17.85546875" style="20" customWidth="1"/>
    <col min="2054" max="2054" width="14.5703125" style="20" customWidth="1"/>
    <col min="2055" max="2055" width="16.140625" style="20" customWidth="1"/>
    <col min="2056" max="2056" width="15.85546875" style="20" customWidth="1"/>
    <col min="2057" max="2062" width="18.7109375" style="20" customWidth="1"/>
    <col min="2063" max="2063" width="8" style="20" customWidth="1"/>
    <col min="2064" max="2304" width="6.85546875" style="20"/>
    <col min="2305" max="2305" width="11.28515625" style="20" customWidth="1"/>
    <col min="2306" max="2306" width="4.28515625" style="20" customWidth="1"/>
    <col min="2307" max="2307" width="55.140625" style="20" customWidth="1"/>
    <col min="2308" max="2308" width="18.7109375" style="20" customWidth="1"/>
    <col min="2309" max="2309" width="17.85546875" style="20" customWidth="1"/>
    <col min="2310" max="2310" width="14.5703125" style="20" customWidth="1"/>
    <col min="2311" max="2311" width="16.140625" style="20" customWidth="1"/>
    <col min="2312" max="2312" width="15.85546875" style="20" customWidth="1"/>
    <col min="2313" max="2318" width="18.7109375" style="20" customWidth="1"/>
    <col min="2319" max="2319" width="8" style="20" customWidth="1"/>
    <col min="2320" max="2560" width="6.85546875" style="20"/>
    <col min="2561" max="2561" width="11.28515625" style="20" customWidth="1"/>
    <col min="2562" max="2562" width="4.28515625" style="20" customWidth="1"/>
    <col min="2563" max="2563" width="55.140625" style="20" customWidth="1"/>
    <col min="2564" max="2564" width="18.7109375" style="20" customWidth="1"/>
    <col min="2565" max="2565" width="17.85546875" style="20" customWidth="1"/>
    <col min="2566" max="2566" width="14.5703125" style="20" customWidth="1"/>
    <col min="2567" max="2567" width="16.140625" style="20" customWidth="1"/>
    <col min="2568" max="2568" width="15.85546875" style="20" customWidth="1"/>
    <col min="2569" max="2574" width="18.7109375" style="20" customWidth="1"/>
    <col min="2575" max="2575" width="8" style="20" customWidth="1"/>
    <col min="2576" max="2816" width="6.85546875" style="20"/>
    <col min="2817" max="2817" width="11.28515625" style="20" customWidth="1"/>
    <col min="2818" max="2818" width="4.28515625" style="20" customWidth="1"/>
    <col min="2819" max="2819" width="55.140625" style="20" customWidth="1"/>
    <col min="2820" max="2820" width="18.7109375" style="20" customWidth="1"/>
    <col min="2821" max="2821" width="17.85546875" style="20" customWidth="1"/>
    <col min="2822" max="2822" width="14.5703125" style="20" customWidth="1"/>
    <col min="2823" max="2823" width="16.140625" style="20" customWidth="1"/>
    <col min="2824" max="2824" width="15.85546875" style="20" customWidth="1"/>
    <col min="2825" max="2830" width="18.7109375" style="20" customWidth="1"/>
    <col min="2831" max="2831" width="8" style="20" customWidth="1"/>
    <col min="2832" max="3072" width="6.85546875" style="20"/>
    <col min="3073" max="3073" width="11.28515625" style="20" customWidth="1"/>
    <col min="3074" max="3074" width="4.28515625" style="20" customWidth="1"/>
    <col min="3075" max="3075" width="55.140625" style="20" customWidth="1"/>
    <col min="3076" max="3076" width="18.7109375" style="20" customWidth="1"/>
    <col min="3077" max="3077" width="17.85546875" style="20" customWidth="1"/>
    <col min="3078" max="3078" width="14.5703125" style="20" customWidth="1"/>
    <col min="3079" max="3079" width="16.140625" style="20" customWidth="1"/>
    <col min="3080" max="3080" width="15.85546875" style="20" customWidth="1"/>
    <col min="3081" max="3086" width="18.7109375" style="20" customWidth="1"/>
    <col min="3087" max="3087" width="8" style="20" customWidth="1"/>
    <col min="3088" max="3328" width="6.85546875" style="20"/>
    <col min="3329" max="3329" width="11.28515625" style="20" customWidth="1"/>
    <col min="3330" max="3330" width="4.28515625" style="20" customWidth="1"/>
    <col min="3331" max="3331" width="55.140625" style="20" customWidth="1"/>
    <col min="3332" max="3332" width="18.7109375" style="20" customWidth="1"/>
    <col min="3333" max="3333" width="17.85546875" style="20" customWidth="1"/>
    <col min="3334" max="3334" width="14.5703125" style="20" customWidth="1"/>
    <col min="3335" max="3335" width="16.140625" style="20" customWidth="1"/>
    <col min="3336" max="3336" width="15.85546875" style="20" customWidth="1"/>
    <col min="3337" max="3342" width="18.7109375" style="20" customWidth="1"/>
    <col min="3343" max="3343" width="8" style="20" customWidth="1"/>
    <col min="3344" max="3584" width="6.85546875" style="20"/>
    <col min="3585" max="3585" width="11.28515625" style="20" customWidth="1"/>
    <col min="3586" max="3586" width="4.28515625" style="20" customWidth="1"/>
    <col min="3587" max="3587" width="55.140625" style="20" customWidth="1"/>
    <col min="3588" max="3588" width="18.7109375" style="20" customWidth="1"/>
    <col min="3589" max="3589" width="17.85546875" style="20" customWidth="1"/>
    <col min="3590" max="3590" width="14.5703125" style="20" customWidth="1"/>
    <col min="3591" max="3591" width="16.140625" style="20" customWidth="1"/>
    <col min="3592" max="3592" width="15.85546875" style="20" customWidth="1"/>
    <col min="3593" max="3598" width="18.7109375" style="20" customWidth="1"/>
    <col min="3599" max="3599" width="8" style="20" customWidth="1"/>
    <col min="3600" max="3840" width="6.85546875" style="20"/>
    <col min="3841" max="3841" width="11.28515625" style="20" customWidth="1"/>
    <col min="3842" max="3842" width="4.28515625" style="20" customWidth="1"/>
    <col min="3843" max="3843" width="55.140625" style="20" customWidth="1"/>
    <col min="3844" max="3844" width="18.7109375" style="20" customWidth="1"/>
    <col min="3845" max="3845" width="17.85546875" style="20" customWidth="1"/>
    <col min="3846" max="3846" width="14.5703125" style="20" customWidth="1"/>
    <col min="3847" max="3847" width="16.140625" style="20" customWidth="1"/>
    <col min="3848" max="3848" width="15.85546875" style="20" customWidth="1"/>
    <col min="3849" max="3854" width="18.7109375" style="20" customWidth="1"/>
    <col min="3855" max="3855" width="8" style="20" customWidth="1"/>
    <col min="3856" max="4096" width="6.85546875" style="20"/>
    <col min="4097" max="4097" width="11.28515625" style="20" customWidth="1"/>
    <col min="4098" max="4098" width="4.28515625" style="20" customWidth="1"/>
    <col min="4099" max="4099" width="55.140625" style="20" customWidth="1"/>
    <col min="4100" max="4100" width="18.7109375" style="20" customWidth="1"/>
    <col min="4101" max="4101" width="17.85546875" style="20" customWidth="1"/>
    <col min="4102" max="4102" width="14.5703125" style="20" customWidth="1"/>
    <col min="4103" max="4103" width="16.140625" style="20" customWidth="1"/>
    <col min="4104" max="4104" width="15.85546875" style="20" customWidth="1"/>
    <col min="4105" max="4110" width="18.7109375" style="20" customWidth="1"/>
    <col min="4111" max="4111" width="8" style="20" customWidth="1"/>
    <col min="4112" max="4352" width="6.85546875" style="20"/>
    <col min="4353" max="4353" width="11.28515625" style="20" customWidth="1"/>
    <col min="4354" max="4354" width="4.28515625" style="20" customWidth="1"/>
    <col min="4355" max="4355" width="55.140625" style="20" customWidth="1"/>
    <col min="4356" max="4356" width="18.7109375" style="20" customWidth="1"/>
    <col min="4357" max="4357" width="17.85546875" style="20" customWidth="1"/>
    <col min="4358" max="4358" width="14.5703125" style="20" customWidth="1"/>
    <col min="4359" max="4359" width="16.140625" style="20" customWidth="1"/>
    <col min="4360" max="4360" width="15.85546875" style="20" customWidth="1"/>
    <col min="4361" max="4366" width="18.7109375" style="20" customWidth="1"/>
    <col min="4367" max="4367" width="8" style="20" customWidth="1"/>
    <col min="4368" max="4608" width="6.85546875" style="20"/>
    <col min="4609" max="4609" width="11.28515625" style="20" customWidth="1"/>
    <col min="4610" max="4610" width="4.28515625" style="20" customWidth="1"/>
    <col min="4611" max="4611" width="55.140625" style="20" customWidth="1"/>
    <col min="4612" max="4612" width="18.7109375" style="20" customWidth="1"/>
    <col min="4613" max="4613" width="17.85546875" style="20" customWidth="1"/>
    <col min="4614" max="4614" width="14.5703125" style="20" customWidth="1"/>
    <col min="4615" max="4615" width="16.140625" style="20" customWidth="1"/>
    <col min="4616" max="4616" width="15.85546875" style="20" customWidth="1"/>
    <col min="4617" max="4622" width="18.7109375" style="20" customWidth="1"/>
    <col min="4623" max="4623" width="8" style="20" customWidth="1"/>
    <col min="4624" max="4864" width="6.85546875" style="20"/>
    <col min="4865" max="4865" width="11.28515625" style="20" customWidth="1"/>
    <col min="4866" max="4866" width="4.28515625" style="20" customWidth="1"/>
    <col min="4867" max="4867" width="55.140625" style="20" customWidth="1"/>
    <col min="4868" max="4868" width="18.7109375" style="20" customWidth="1"/>
    <col min="4869" max="4869" width="17.85546875" style="20" customWidth="1"/>
    <col min="4870" max="4870" width="14.5703125" style="20" customWidth="1"/>
    <col min="4871" max="4871" width="16.140625" style="20" customWidth="1"/>
    <col min="4872" max="4872" width="15.85546875" style="20" customWidth="1"/>
    <col min="4873" max="4878" width="18.7109375" style="20" customWidth="1"/>
    <col min="4879" max="4879" width="8" style="20" customWidth="1"/>
    <col min="4880" max="5120" width="6.85546875" style="20"/>
    <col min="5121" max="5121" width="11.28515625" style="20" customWidth="1"/>
    <col min="5122" max="5122" width="4.28515625" style="20" customWidth="1"/>
    <col min="5123" max="5123" width="55.140625" style="20" customWidth="1"/>
    <col min="5124" max="5124" width="18.7109375" style="20" customWidth="1"/>
    <col min="5125" max="5125" width="17.85546875" style="20" customWidth="1"/>
    <col min="5126" max="5126" width="14.5703125" style="20" customWidth="1"/>
    <col min="5127" max="5127" width="16.140625" style="20" customWidth="1"/>
    <col min="5128" max="5128" width="15.85546875" style="20" customWidth="1"/>
    <col min="5129" max="5134" width="18.7109375" style="20" customWidth="1"/>
    <col min="5135" max="5135" width="8" style="20" customWidth="1"/>
    <col min="5136" max="5376" width="6.85546875" style="20"/>
    <col min="5377" max="5377" width="11.28515625" style="20" customWidth="1"/>
    <col min="5378" max="5378" width="4.28515625" style="20" customWidth="1"/>
    <col min="5379" max="5379" width="55.140625" style="20" customWidth="1"/>
    <col min="5380" max="5380" width="18.7109375" style="20" customWidth="1"/>
    <col min="5381" max="5381" width="17.85546875" style="20" customWidth="1"/>
    <col min="5382" max="5382" width="14.5703125" style="20" customWidth="1"/>
    <col min="5383" max="5383" width="16.140625" style="20" customWidth="1"/>
    <col min="5384" max="5384" width="15.85546875" style="20" customWidth="1"/>
    <col min="5385" max="5390" width="18.7109375" style="20" customWidth="1"/>
    <col min="5391" max="5391" width="8" style="20" customWidth="1"/>
    <col min="5392" max="5632" width="6.85546875" style="20"/>
    <col min="5633" max="5633" width="11.28515625" style="20" customWidth="1"/>
    <col min="5634" max="5634" width="4.28515625" style="20" customWidth="1"/>
    <col min="5635" max="5635" width="55.140625" style="20" customWidth="1"/>
    <col min="5636" max="5636" width="18.7109375" style="20" customWidth="1"/>
    <col min="5637" max="5637" width="17.85546875" style="20" customWidth="1"/>
    <col min="5638" max="5638" width="14.5703125" style="20" customWidth="1"/>
    <col min="5639" max="5639" width="16.140625" style="20" customWidth="1"/>
    <col min="5640" max="5640" width="15.85546875" style="20" customWidth="1"/>
    <col min="5641" max="5646" width="18.7109375" style="20" customWidth="1"/>
    <col min="5647" max="5647" width="8" style="20" customWidth="1"/>
    <col min="5648" max="5888" width="6.85546875" style="20"/>
    <col min="5889" max="5889" width="11.28515625" style="20" customWidth="1"/>
    <col min="5890" max="5890" width="4.28515625" style="20" customWidth="1"/>
    <col min="5891" max="5891" width="55.140625" style="20" customWidth="1"/>
    <col min="5892" max="5892" width="18.7109375" style="20" customWidth="1"/>
    <col min="5893" max="5893" width="17.85546875" style="20" customWidth="1"/>
    <col min="5894" max="5894" width="14.5703125" style="20" customWidth="1"/>
    <col min="5895" max="5895" width="16.140625" style="20" customWidth="1"/>
    <col min="5896" max="5896" width="15.85546875" style="20" customWidth="1"/>
    <col min="5897" max="5902" width="18.7109375" style="20" customWidth="1"/>
    <col min="5903" max="5903" width="8" style="20" customWidth="1"/>
    <col min="5904" max="6144" width="6.85546875" style="20"/>
    <col min="6145" max="6145" width="11.28515625" style="20" customWidth="1"/>
    <col min="6146" max="6146" width="4.28515625" style="20" customWidth="1"/>
    <col min="6147" max="6147" width="55.140625" style="20" customWidth="1"/>
    <col min="6148" max="6148" width="18.7109375" style="20" customWidth="1"/>
    <col min="6149" max="6149" width="17.85546875" style="20" customWidth="1"/>
    <col min="6150" max="6150" width="14.5703125" style="20" customWidth="1"/>
    <col min="6151" max="6151" width="16.140625" style="20" customWidth="1"/>
    <col min="6152" max="6152" width="15.85546875" style="20" customWidth="1"/>
    <col min="6153" max="6158" width="18.7109375" style="20" customWidth="1"/>
    <col min="6159" max="6159" width="8" style="20" customWidth="1"/>
    <col min="6160" max="6400" width="6.85546875" style="20"/>
    <col min="6401" max="6401" width="11.28515625" style="20" customWidth="1"/>
    <col min="6402" max="6402" width="4.28515625" style="20" customWidth="1"/>
    <col min="6403" max="6403" width="55.140625" style="20" customWidth="1"/>
    <col min="6404" max="6404" width="18.7109375" style="20" customWidth="1"/>
    <col min="6405" max="6405" width="17.85546875" style="20" customWidth="1"/>
    <col min="6406" max="6406" width="14.5703125" style="20" customWidth="1"/>
    <col min="6407" max="6407" width="16.140625" style="20" customWidth="1"/>
    <col min="6408" max="6408" width="15.85546875" style="20" customWidth="1"/>
    <col min="6409" max="6414" width="18.7109375" style="20" customWidth="1"/>
    <col min="6415" max="6415" width="8" style="20" customWidth="1"/>
    <col min="6416" max="6656" width="6.85546875" style="20"/>
    <col min="6657" max="6657" width="11.28515625" style="20" customWidth="1"/>
    <col min="6658" max="6658" width="4.28515625" style="20" customWidth="1"/>
    <col min="6659" max="6659" width="55.140625" style="20" customWidth="1"/>
    <col min="6660" max="6660" width="18.7109375" style="20" customWidth="1"/>
    <col min="6661" max="6661" width="17.85546875" style="20" customWidth="1"/>
    <col min="6662" max="6662" width="14.5703125" style="20" customWidth="1"/>
    <col min="6663" max="6663" width="16.140625" style="20" customWidth="1"/>
    <col min="6664" max="6664" width="15.85546875" style="20" customWidth="1"/>
    <col min="6665" max="6670" width="18.7109375" style="20" customWidth="1"/>
    <col min="6671" max="6671" width="8" style="20" customWidth="1"/>
    <col min="6672" max="6912" width="6.85546875" style="20"/>
    <col min="6913" max="6913" width="11.28515625" style="20" customWidth="1"/>
    <col min="6914" max="6914" width="4.28515625" style="20" customWidth="1"/>
    <col min="6915" max="6915" width="55.140625" style="20" customWidth="1"/>
    <col min="6916" max="6916" width="18.7109375" style="20" customWidth="1"/>
    <col min="6917" max="6917" width="17.85546875" style="20" customWidth="1"/>
    <col min="6918" max="6918" width="14.5703125" style="20" customWidth="1"/>
    <col min="6919" max="6919" width="16.140625" style="20" customWidth="1"/>
    <col min="6920" max="6920" width="15.85546875" style="20" customWidth="1"/>
    <col min="6921" max="6926" width="18.7109375" style="20" customWidth="1"/>
    <col min="6927" max="6927" width="8" style="20" customWidth="1"/>
    <col min="6928" max="7168" width="6.85546875" style="20"/>
    <col min="7169" max="7169" width="11.28515625" style="20" customWidth="1"/>
    <col min="7170" max="7170" width="4.28515625" style="20" customWidth="1"/>
    <col min="7171" max="7171" width="55.140625" style="20" customWidth="1"/>
    <col min="7172" max="7172" width="18.7109375" style="20" customWidth="1"/>
    <col min="7173" max="7173" width="17.85546875" style="20" customWidth="1"/>
    <col min="7174" max="7174" width="14.5703125" style="20" customWidth="1"/>
    <col min="7175" max="7175" width="16.140625" style="20" customWidth="1"/>
    <col min="7176" max="7176" width="15.85546875" style="20" customWidth="1"/>
    <col min="7177" max="7182" width="18.7109375" style="20" customWidth="1"/>
    <col min="7183" max="7183" width="8" style="20" customWidth="1"/>
    <col min="7184" max="7424" width="6.85546875" style="20"/>
    <col min="7425" max="7425" width="11.28515625" style="20" customWidth="1"/>
    <col min="7426" max="7426" width="4.28515625" style="20" customWidth="1"/>
    <col min="7427" max="7427" width="55.140625" style="20" customWidth="1"/>
    <col min="7428" max="7428" width="18.7109375" style="20" customWidth="1"/>
    <col min="7429" max="7429" width="17.85546875" style="20" customWidth="1"/>
    <col min="7430" max="7430" width="14.5703125" style="20" customWidth="1"/>
    <col min="7431" max="7431" width="16.140625" style="20" customWidth="1"/>
    <col min="7432" max="7432" width="15.85546875" style="20" customWidth="1"/>
    <col min="7433" max="7438" width="18.7109375" style="20" customWidth="1"/>
    <col min="7439" max="7439" width="8" style="20" customWidth="1"/>
    <col min="7440" max="7680" width="6.85546875" style="20"/>
    <col min="7681" max="7681" width="11.28515625" style="20" customWidth="1"/>
    <col min="7682" max="7682" width="4.28515625" style="20" customWidth="1"/>
    <col min="7683" max="7683" width="55.140625" style="20" customWidth="1"/>
    <col min="7684" max="7684" width="18.7109375" style="20" customWidth="1"/>
    <col min="7685" max="7685" width="17.85546875" style="20" customWidth="1"/>
    <col min="7686" max="7686" width="14.5703125" style="20" customWidth="1"/>
    <col min="7687" max="7687" width="16.140625" style="20" customWidth="1"/>
    <col min="7688" max="7688" width="15.85546875" style="20" customWidth="1"/>
    <col min="7689" max="7694" width="18.7109375" style="20" customWidth="1"/>
    <col min="7695" max="7695" width="8" style="20" customWidth="1"/>
    <col min="7696" max="7936" width="6.85546875" style="20"/>
    <col min="7937" max="7937" width="11.28515625" style="20" customWidth="1"/>
    <col min="7938" max="7938" width="4.28515625" style="20" customWidth="1"/>
    <col min="7939" max="7939" width="55.140625" style="20" customWidth="1"/>
    <col min="7940" max="7940" width="18.7109375" style="20" customWidth="1"/>
    <col min="7941" max="7941" width="17.85546875" style="20" customWidth="1"/>
    <col min="7942" max="7942" width="14.5703125" style="20" customWidth="1"/>
    <col min="7943" max="7943" width="16.140625" style="20" customWidth="1"/>
    <col min="7944" max="7944" width="15.85546875" style="20" customWidth="1"/>
    <col min="7945" max="7950" width="18.7109375" style="20" customWidth="1"/>
    <col min="7951" max="7951" width="8" style="20" customWidth="1"/>
    <col min="7952" max="8192" width="6.85546875" style="20"/>
    <col min="8193" max="8193" width="11.28515625" style="20" customWidth="1"/>
    <col min="8194" max="8194" width="4.28515625" style="20" customWidth="1"/>
    <col min="8195" max="8195" width="55.140625" style="20" customWidth="1"/>
    <col min="8196" max="8196" width="18.7109375" style="20" customWidth="1"/>
    <col min="8197" max="8197" width="17.85546875" style="20" customWidth="1"/>
    <col min="8198" max="8198" width="14.5703125" style="20" customWidth="1"/>
    <col min="8199" max="8199" width="16.140625" style="20" customWidth="1"/>
    <col min="8200" max="8200" width="15.85546875" style="20" customWidth="1"/>
    <col min="8201" max="8206" width="18.7109375" style="20" customWidth="1"/>
    <col min="8207" max="8207" width="8" style="20" customWidth="1"/>
    <col min="8208" max="8448" width="6.85546875" style="20"/>
    <col min="8449" max="8449" width="11.28515625" style="20" customWidth="1"/>
    <col min="8450" max="8450" width="4.28515625" style="20" customWidth="1"/>
    <col min="8451" max="8451" width="55.140625" style="20" customWidth="1"/>
    <col min="8452" max="8452" width="18.7109375" style="20" customWidth="1"/>
    <col min="8453" max="8453" width="17.85546875" style="20" customWidth="1"/>
    <col min="8454" max="8454" width="14.5703125" style="20" customWidth="1"/>
    <col min="8455" max="8455" width="16.140625" style="20" customWidth="1"/>
    <col min="8456" max="8456" width="15.85546875" style="20" customWidth="1"/>
    <col min="8457" max="8462" width="18.7109375" style="20" customWidth="1"/>
    <col min="8463" max="8463" width="8" style="20" customWidth="1"/>
    <col min="8464" max="8704" width="6.85546875" style="20"/>
    <col min="8705" max="8705" width="11.28515625" style="20" customWidth="1"/>
    <col min="8706" max="8706" width="4.28515625" style="20" customWidth="1"/>
    <col min="8707" max="8707" width="55.140625" style="20" customWidth="1"/>
    <col min="8708" max="8708" width="18.7109375" style="20" customWidth="1"/>
    <col min="8709" max="8709" width="17.85546875" style="20" customWidth="1"/>
    <col min="8710" max="8710" width="14.5703125" style="20" customWidth="1"/>
    <col min="8711" max="8711" width="16.140625" style="20" customWidth="1"/>
    <col min="8712" max="8712" width="15.85546875" style="20" customWidth="1"/>
    <col min="8713" max="8718" width="18.7109375" style="20" customWidth="1"/>
    <col min="8719" max="8719" width="8" style="20" customWidth="1"/>
    <col min="8720" max="8960" width="6.85546875" style="20"/>
    <col min="8961" max="8961" width="11.28515625" style="20" customWidth="1"/>
    <col min="8962" max="8962" width="4.28515625" style="20" customWidth="1"/>
    <col min="8963" max="8963" width="55.140625" style="20" customWidth="1"/>
    <col min="8964" max="8964" width="18.7109375" style="20" customWidth="1"/>
    <col min="8965" max="8965" width="17.85546875" style="20" customWidth="1"/>
    <col min="8966" max="8966" width="14.5703125" style="20" customWidth="1"/>
    <col min="8967" max="8967" width="16.140625" style="20" customWidth="1"/>
    <col min="8968" max="8968" width="15.85546875" style="20" customWidth="1"/>
    <col min="8969" max="8974" width="18.7109375" style="20" customWidth="1"/>
    <col min="8975" max="8975" width="8" style="20" customWidth="1"/>
    <col min="8976" max="9216" width="6.85546875" style="20"/>
    <col min="9217" max="9217" width="11.28515625" style="20" customWidth="1"/>
    <col min="9218" max="9218" width="4.28515625" style="20" customWidth="1"/>
    <col min="9219" max="9219" width="55.140625" style="20" customWidth="1"/>
    <col min="9220" max="9220" width="18.7109375" style="20" customWidth="1"/>
    <col min="9221" max="9221" width="17.85546875" style="20" customWidth="1"/>
    <col min="9222" max="9222" width="14.5703125" style="20" customWidth="1"/>
    <col min="9223" max="9223" width="16.140625" style="20" customWidth="1"/>
    <col min="9224" max="9224" width="15.85546875" style="20" customWidth="1"/>
    <col min="9225" max="9230" width="18.7109375" style="20" customWidth="1"/>
    <col min="9231" max="9231" width="8" style="20" customWidth="1"/>
    <col min="9232" max="9472" width="6.85546875" style="20"/>
    <col min="9473" max="9473" width="11.28515625" style="20" customWidth="1"/>
    <col min="9474" max="9474" width="4.28515625" style="20" customWidth="1"/>
    <col min="9475" max="9475" width="55.140625" style="20" customWidth="1"/>
    <col min="9476" max="9476" width="18.7109375" style="20" customWidth="1"/>
    <col min="9477" max="9477" width="17.85546875" style="20" customWidth="1"/>
    <col min="9478" max="9478" width="14.5703125" style="20" customWidth="1"/>
    <col min="9479" max="9479" width="16.140625" style="20" customWidth="1"/>
    <col min="9480" max="9480" width="15.85546875" style="20" customWidth="1"/>
    <col min="9481" max="9486" width="18.7109375" style="20" customWidth="1"/>
    <col min="9487" max="9487" width="8" style="20" customWidth="1"/>
    <col min="9488" max="9728" width="6.85546875" style="20"/>
    <col min="9729" max="9729" width="11.28515625" style="20" customWidth="1"/>
    <col min="9730" max="9730" width="4.28515625" style="20" customWidth="1"/>
    <col min="9731" max="9731" width="55.140625" style="20" customWidth="1"/>
    <col min="9732" max="9732" width="18.7109375" style="20" customWidth="1"/>
    <col min="9733" max="9733" width="17.85546875" style="20" customWidth="1"/>
    <col min="9734" max="9734" width="14.5703125" style="20" customWidth="1"/>
    <col min="9735" max="9735" width="16.140625" style="20" customWidth="1"/>
    <col min="9736" max="9736" width="15.85546875" style="20" customWidth="1"/>
    <col min="9737" max="9742" width="18.7109375" style="20" customWidth="1"/>
    <col min="9743" max="9743" width="8" style="20" customWidth="1"/>
    <col min="9744" max="9984" width="6.85546875" style="20"/>
    <col min="9985" max="9985" width="11.28515625" style="20" customWidth="1"/>
    <col min="9986" max="9986" width="4.28515625" style="20" customWidth="1"/>
    <col min="9987" max="9987" width="55.140625" style="20" customWidth="1"/>
    <col min="9988" max="9988" width="18.7109375" style="20" customWidth="1"/>
    <col min="9989" max="9989" width="17.85546875" style="20" customWidth="1"/>
    <col min="9990" max="9990" width="14.5703125" style="20" customWidth="1"/>
    <col min="9991" max="9991" width="16.140625" style="20" customWidth="1"/>
    <col min="9992" max="9992" width="15.85546875" style="20" customWidth="1"/>
    <col min="9993" max="9998" width="18.7109375" style="20" customWidth="1"/>
    <col min="9999" max="9999" width="8" style="20" customWidth="1"/>
    <col min="10000" max="10240" width="6.85546875" style="20"/>
    <col min="10241" max="10241" width="11.28515625" style="20" customWidth="1"/>
    <col min="10242" max="10242" width="4.28515625" style="20" customWidth="1"/>
    <col min="10243" max="10243" width="55.140625" style="20" customWidth="1"/>
    <col min="10244" max="10244" width="18.7109375" style="20" customWidth="1"/>
    <col min="10245" max="10245" width="17.85546875" style="20" customWidth="1"/>
    <col min="10246" max="10246" width="14.5703125" style="20" customWidth="1"/>
    <col min="10247" max="10247" width="16.140625" style="20" customWidth="1"/>
    <col min="10248" max="10248" width="15.85546875" style="20" customWidth="1"/>
    <col min="10249" max="10254" width="18.7109375" style="20" customWidth="1"/>
    <col min="10255" max="10255" width="8" style="20" customWidth="1"/>
    <col min="10256" max="10496" width="6.85546875" style="20"/>
    <col min="10497" max="10497" width="11.28515625" style="20" customWidth="1"/>
    <col min="10498" max="10498" width="4.28515625" style="20" customWidth="1"/>
    <col min="10499" max="10499" width="55.140625" style="20" customWidth="1"/>
    <col min="10500" max="10500" width="18.7109375" style="20" customWidth="1"/>
    <col min="10501" max="10501" width="17.85546875" style="20" customWidth="1"/>
    <col min="10502" max="10502" width="14.5703125" style="20" customWidth="1"/>
    <col min="10503" max="10503" width="16.140625" style="20" customWidth="1"/>
    <col min="10504" max="10504" width="15.85546875" style="20" customWidth="1"/>
    <col min="10505" max="10510" width="18.7109375" style="20" customWidth="1"/>
    <col min="10511" max="10511" width="8" style="20" customWidth="1"/>
    <col min="10512" max="10752" width="6.85546875" style="20"/>
    <col min="10753" max="10753" width="11.28515625" style="20" customWidth="1"/>
    <col min="10754" max="10754" width="4.28515625" style="20" customWidth="1"/>
    <col min="10755" max="10755" width="55.140625" style="20" customWidth="1"/>
    <col min="10756" max="10756" width="18.7109375" style="20" customWidth="1"/>
    <col min="10757" max="10757" width="17.85546875" style="20" customWidth="1"/>
    <col min="10758" max="10758" width="14.5703125" style="20" customWidth="1"/>
    <col min="10759" max="10759" width="16.140625" style="20" customWidth="1"/>
    <col min="10760" max="10760" width="15.85546875" style="20" customWidth="1"/>
    <col min="10761" max="10766" width="18.7109375" style="20" customWidth="1"/>
    <col min="10767" max="10767" width="8" style="20" customWidth="1"/>
    <col min="10768" max="11008" width="6.85546875" style="20"/>
    <col min="11009" max="11009" width="11.28515625" style="20" customWidth="1"/>
    <col min="11010" max="11010" width="4.28515625" style="20" customWidth="1"/>
    <col min="11011" max="11011" width="55.140625" style="20" customWidth="1"/>
    <col min="11012" max="11012" width="18.7109375" style="20" customWidth="1"/>
    <col min="11013" max="11013" width="17.85546875" style="20" customWidth="1"/>
    <col min="11014" max="11014" width="14.5703125" style="20" customWidth="1"/>
    <col min="11015" max="11015" width="16.140625" style="20" customWidth="1"/>
    <col min="11016" max="11016" width="15.85546875" style="20" customWidth="1"/>
    <col min="11017" max="11022" width="18.7109375" style="20" customWidth="1"/>
    <col min="11023" max="11023" width="8" style="20" customWidth="1"/>
    <col min="11024" max="11264" width="6.85546875" style="20"/>
    <col min="11265" max="11265" width="11.28515625" style="20" customWidth="1"/>
    <col min="11266" max="11266" width="4.28515625" style="20" customWidth="1"/>
    <col min="11267" max="11267" width="55.140625" style="20" customWidth="1"/>
    <col min="11268" max="11268" width="18.7109375" style="20" customWidth="1"/>
    <col min="11269" max="11269" width="17.85546875" style="20" customWidth="1"/>
    <col min="11270" max="11270" width="14.5703125" style="20" customWidth="1"/>
    <col min="11271" max="11271" width="16.140625" style="20" customWidth="1"/>
    <col min="11272" max="11272" width="15.85546875" style="20" customWidth="1"/>
    <col min="11273" max="11278" width="18.7109375" style="20" customWidth="1"/>
    <col min="11279" max="11279" width="8" style="20" customWidth="1"/>
    <col min="11280" max="11520" width="6.85546875" style="20"/>
    <col min="11521" max="11521" width="11.28515625" style="20" customWidth="1"/>
    <col min="11522" max="11522" width="4.28515625" style="20" customWidth="1"/>
    <col min="11523" max="11523" width="55.140625" style="20" customWidth="1"/>
    <col min="11524" max="11524" width="18.7109375" style="20" customWidth="1"/>
    <col min="11525" max="11525" width="17.85546875" style="20" customWidth="1"/>
    <col min="11526" max="11526" width="14.5703125" style="20" customWidth="1"/>
    <col min="11527" max="11527" width="16.140625" style="20" customWidth="1"/>
    <col min="11528" max="11528" width="15.85546875" style="20" customWidth="1"/>
    <col min="11529" max="11534" width="18.7109375" style="20" customWidth="1"/>
    <col min="11535" max="11535" width="8" style="20" customWidth="1"/>
    <col min="11536" max="11776" width="6.85546875" style="20"/>
    <col min="11777" max="11777" width="11.28515625" style="20" customWidth="1"/>
    <col min="11778" max="11778" width="4.28515625" style="20" customWidth="1"/>
    <col min="11779" max="11779" width="55.140625" style="20" customWidth="1"/>
    <col min="11780" max="11780" width="18.7109375" style="20" customWidth="1"/>
    <col min="11781" max="11781" width="17.85546875" style="20" customWidth="1"/>
    <col min="11782" max="11782" width="14.5703125" style="20" customWidth="1"/>
    <col min="11783" max="11783" width="16.140625" style="20" customWidth="1"/>
    <col min="11784" max="11784" width="15.85546875" style="20" customWidth="1"/>
    <col min="11785" max="11790" width="18.7109375" style="20" customWidth="1"/>
    <col min="11791" max="11791" width="8" style="20" customWidth="1"/>
    <col min="11792" max="12032" width="6.85546875" style="20"/>
    <col min="12033" max="12033" width="11.28515625" style="20" customWidth="1"/>
    <col min="12034" max="12034" width="4.28515625" style="20" customWidth="1"/>
    <col min="12035" max="12035" width="55.140625" style="20" customWidth="1"/>
    <col min="12036" max="12036" width="18.7109375" style="20" customWidth="1"/>
    <col min="12037" max="12037" width="17.85546875" style="20" customWidth="1"/>
    <col min="12038" max="12038" width="14.5703125" style="20" customWidth="1"/>
    <col min="12039" max="12039" width="16.140625" style="20" customWidth="1"/>
    <col min="12040" max="12040" width="15.85546875" style="20" customWidth="1"/>
    <col min="12041" max="12046" width="18.7109375" style="20" customWidth="1"/>
    <col min="12047" max="12047" width="8" style="20" customWidth="1"/>
    <col min="12048" max="12288" width="6.85546875" style="20"/>
    <col min="12289" max="12289" width="11.28515625" style="20" customWidth="1"/>
    <col min="12290" max="12290" width="4.28515625" style="20" customWidth="1"/>
    <col min="12291" max="12291" width="55.140625" style="20" customWidth="1"/>
    <col min="12292" max="12292" width="18.7109375" style="20" customWidth="1"/>
    <col min="12293" max="12293" width="17.85546875" style="20" customWidth="1"/>
    <col min="12294" max="12294" width="14.5703125" style="20" customWidth="1"/>
    <col min="12295" max="12295" width="16.140625" style="20" customWidth="1"/>
    <col min="12296" max="12296" width="15.85546875" style="20" customWidth="1"/>
    <col min="12297" max="12302" width="18.7109375" style="20" customWidth="1"/>
    <col min="12303" max="12303" width="8" style="20" customWidth="1"/>
    <col min="12304" max="12544" width="6.85546875" style="20"/>
    <col min="12545" max="12545" width="11.28515625" style="20" customWidth="1"/>
    <col min="12546" max="12546" width="4.28515625" style="20" customWidth="1"/>
    <col min="12547" max="12547" width="55.140625" style="20" customWidth="1"/>
    <col min="12548" max="12548" width="18.7109375" style="20" customWidth="1"/>
    <col min="12549" max="12549" width="17.85546875" style="20" customWidth="1"/>
    <col min="12550" max="12550" width="14.5703125" style="20" customWidth="1"/>
    <col min="12551" max="12551" width="16.140625" style="20" customWidth="1"/>
    <col min="12552" max="12552" width="15.85546875" style="20" customWidth="1"/>
    <col min="12553" max="12558" width="18.7109375" style="20" customWidth="1"/>
    <col min="12559" max="12559" width="8" style="20" customWidth="1"/>
    <col min="12560" max="12800" width="6.85546875" style="20"/>
    <col min="12801" max="12801" width="11.28515625" style="20" customWidth="1"/>
    <col min="12802" max="12802" width="4.28515625" style="20" customWidth="1"/>
    <col min="12803" max="12803" width="55.140625" style="20" customWidth="1"/>
    <col min="12804" max="12804" width="18.7109375" style="20" customWidth="1"/>
    <col min="12805" max="12805" width="17.85546875" style="20" customWidth="1"/>
    <col min="12806" max="12806" width="14.5703125" style="20" customWidth="1"/>
    <col min="12807" max="12807" width="16.140625" style="20" customWidth="1"/>
    <col min="12808" max="12808" width="15.85546875" style="20" customWidth="1"/>
    <col min="12809" max="12814" width="18.7109375" style="20" customWidth="1"/>
    <col min="12815" max="12815" width="8" style="20" customWidth="1"/>
    <col min="12816" max="13056" width="6.85546875" style="20"/>
    <col min="13057" max="13057" width="11.28515625" style="20" customWidth="1"/>
    <col min="13058" max="13058" width="4.28515625" style="20" customWidth="1"/>
    <col min="13059" max="13059" width="55.140625" style="20" customWidth="1"/>
    <col min="13060" max="13060" width="18.7109375" style="20" customWidth="1"/>
    <col min="13061" max="13061" width="17.85546875" style="20" customWidth="1"/>
    <col min="13062" max="13062" width="14.5703125" style="20" customWidth="1"/>
    <col min="13063" max="13063" width="16.140625" style="20" customWidth="1"/>
    <col min="13064" max="13064" width="15.85546875" style="20" customWidth="1"/>
    <col min="13065" max="13070" width="18.7109375" style="20" customWidth="1"/>
    <col min="13071" max="13071" width="8" style="20" customWidth="1"/>
    <col min="13072" max="13312" width="6.85546875" style="20"/>
    <col min="13313" max="13313" width="11.28515625" style="20" customWidth="1"/>
    <col min="13314" max="13314" width="4.28515625" style="20" customWidth="1"/>
    <col min="13315" max="13315" width="55.140625" style="20" customWidth="1"/>
    <col min="13316" max="13316" width="18.7109375" style="20" customWidth="1"/>
    <col min="13317" max="13317" width="17.85546875" style="20" customWidth="1"/>
    <col min="13318" max="13318" width="14.5703125" style="20" customWidth="1"/>
    <col min="13319" max="13319" width="16.140625" style="20" customWidth="1"/>
    <col min="13320" max="13320" width="15.85546875" style="20" customWidth="1"/>
    <col min="13321" max="13326" width="18.7109375" style="20" customWidth="1"/>
    <col min="13327" max="13327" width="8" style="20" customWidth="1"/>
    <col min="13328" max="13568" width="6.85546875" style="20"/>
    <col min="13569" max="13569" width="11.28515625" style="20" customWidth="1"/>
    <col min="13570" max="13570" width="4.28515625" style="20" customWidth="1"/>
    <col min="13571" max="13571" width="55.140625" style="20" customWidth="1"/>
    <col min="13572" max="13572" width="18.7109375" style="20" customWidth="1"/>
    <col min="13573" max="13573" width="17.85546875" style="20" customWidth="1"/>
    <col min="13574" max="13574" width="14.5703125" style="20" customWidth="1"/>
    <col min="13575" max="13575" width="16.140625" style="20" customWidth="1"/>
    <col min="13576" max="13576" width="15.85546875" style="20" customWidth="1"/>
    <col min="13577" max="13582" width="18.7109375" style="20" customWidth="1"/>
    <col min="13583" max="13583" width="8" style="20" customWidth="1"/>
    <col min="13584" max="13824" width="6.85546875" style="20"/>
    <col min="13825" max="13825" width="11.28515625" style="20" customWidth="1"/>
    <col min="13826" max="13826" width="4.28515625" style="20" customWidth="1"/>
    <col min="13827" max="13827" width="55.140625" style="20" customWidth="1"/>
    <col min="13828" max="13828" width="18.7109375" style="20" customWidth="1"/>
    <col min="13829" max="13829" width="17.85546875" style="20" customWidth="1"/>
    <col min="13830" max="13830" width="14.5703125" style="20" customWidth="1"/>
    <col min="13831" max="13831" width="16.140625" style="20" customWidth="1"/>
    <col min="13832" max="13832" width="15.85546875" style="20" customWidth="1"/>
    <col min="13833" max="13838" width="18.7109375" style="20" customWidth="1"/>
    <col min="13839" max="13839" width="8" style="20" customWidth="1"/>
    <col min="13840" max="14080" width="6.85546875" style="20"/>
    <col min="14081" max="14081" width="11.28515625" style="20" customWidth="1"/>
    <col min="14082" max="14082" width="4.28515625" style="20" customWidth="1"/>
    <col min="14083" max="14083" width="55.140625" style="20" customWidth="1"/>
    <col min="14084" max="14084" width="18.7109375" style="20" customWidth="1"/>
    <col min="14085" max="14085" width="17.85546875" style="20" customWidth="1"/>
    <col min="14086" max="14086" width="14.5703125" style="20" customWidth="1"/>
    <col min="14087" max="14087" width="16.140625" style="20" customWidth="1"/>
    <col min="14088" max="14088" width="15.85546875" style="20" customWidth="1"/>
    <col min="14089" max="14094" width="18.7109375" style="20" customWidth="1"/>
    <col min="14095" max="14095" width="8" style="20" customWidth="1"/>
    <col min="14096" max="14336" width="6.85546875" style="20"/>
    <col min="14337" max="14337" width="11.28515625" style="20" customWidth="1"/>
    <col min="14338" max="14338" width="4.28515625" style="20" customWidth="1"/>
    <col min="14339" max="14339" width="55.140625" style="20" customWidth="1"/>
    <col min="14340" max="14340" width="18.7109375" style="20" customWidth="1"/>
    <col min="14341" max="14341" width="17.85546875" style="20" customWidth="1"/>
    <col min="14342" max="14342" width="14.5703125" style="20" customWidth="1"/>
    <col min="14343" max="14343" width="16.140625" style="20" customWidth="1"/>
    <col min="14344" max="14344" width="15.85546875" style="20" customWidth="1"/>
    <col min="14345" max="14350" width="18.7109375" style="20" customWidth="1"/>
    <col min="14351" max="14351" width="8" style="20" customWidth="1"/>
    <col min="14352" max="14592" width="6.85546875" style="20"/>
    <col min="14593" max="14593" width="11.28515625" style="20" customWidth="1"/>
    <col min="14594" max="14594" width="4.28515625" style="20" customWidth="1"/>
    <col min="14595" max="14595" width="55.140625" style="20" customWidth="1"/>
    <col min="14596" max="14596" width="18.7109375" style="20" customWidth="1"/>
    <col min="14597" max="14597" width="17.85546875" style="20" customWidth="1"/>
    <col min="14598" max="14598" width="14.5703125" style="20" customWidth="1"/>
    <col min="14599" max="14599" width="16.140625" style="20" customWidth="1"/>
    <col min="14600" max="14600" width="15.85546875" style="20" customWidth="1"/>
    <col min="14601" max="14606" width="18.7109375" style="20" customWidth="1"/>
    <col min="14607" max="14607" width="8" style="20" customWidth="1"/>
    <col min="14608" max="14848" width="6.85546875" style="20"/>
    <col min="14849" max="14849" width="11.28515625" style="20" customWidth="1"/>
    <col min="14850" max="14850" width="4.28515625" style="20" customWidth="1"/>
    <col min="14851" max="14851" width="55.140625" style="20" customWidth="1"/>
    <col min="14852" max="14852" width="18.7109375" style="20" customWidth="1"/>
    <col min="14853" max="14853" width="17.85546875" style="20" customWidth="1"/>
    <col min="14854" max="14854" width="14.5703125" style="20" customWidth="1"/>
    <col min="14855" max="14855" width="16.140625" style="20" customWidth="1"/>
    <col min="14856" max="14856" width="15.85546875" style="20" customWidth="1"/>
    <col min="14857" max="14862" width="18.7109375" style="20" customWidth="1"/>
    <col min="14863" max="14863" width="8" style="20" customWidth="1"/>
    <col min="14864" max="15104" width="6.85546875" style="20"/>
    <col min="15105" max="15105" width="11.28515625" style="20" customWidth="1"/>
    <col min="15106" max="15106" width="4.28515625" style="20" customWidth="1"/>
    <col min="15107" max="15107" width="55.140625" style="20" customWidth="1"/>
    <col min="15108" max="15108" width="18.7109375" style="20" customWidth="1"/>
    <col min="15109" max="15109" width="17.85546875" style="20" customWidth="1"/>
    <col min="15110" max="15110" width="14.5703125" style="20" customWidth="1"/>
    <col min="15111" max="15111" width="16.140625" style="20" customWidth="1"/>
    <col min="15112" max="15112" width="15.85546875" style="20" customWidth="1"/>
    <col min="15113" max="15118" width="18.7109375" style="20" customWidth="1"/>
    <col min="15119" max="15119" width="8" style="20" customWidth="1"/>
    <col min="15120" max="15360" width="6.85546875" style="20"/>
    <col min="15361" max="15361" width="11.28515625" style="20" customWidth="1"/>
    <col min="15362" max="15362" width="4.28515625" style="20" customWidth="1"/>
    <col min="15363" max="15363" width="55.140625" style="20" customWidth="1"/>
    <col min="15364" max="15364" width="18.7109375" style="20" customWidth="1"/>
    <col min="15365" max="15365" width="17.85546875" style="20" customWidth="1"/>
    <col min="15366" max="15366" width="14.5703125" style="20" customWidth="1"/>
    <col min="15367" max="15367" width="16.140625" style="20" customWidth="1"/>
    <col min="15368" max="15368" width="15.85546875" style="20" customWidth="1"/>
    <col min="15369" max="15374" width="18.7109375" style="20" customWidth="1"/>
    <col min="15375" max="15375" width="8" style="20" customWidth="1"/>
    <col min="15376" max="15616" width="6.85546875" style="20"/>
    <col min="15617" max="15617" width="11.28515625" style="20" customWidth="1"/>
    <col min="15618" max="15618" width="4.28515625" style="20" customWidth="1"/>
    <col min="15619" max="15619" width="55.140625" style="20" customWidth="1"/>
    <col min="15620" max="15620" width="18.7109375" style="20" customWidth="1"/>
    <col min="15621" max="15621" width="17.85546875" style="20" customWidth="1"/>
    <col min="15622" max="15622" width="14.5703125" style="20" customWidth="1"/>
    <col min="15623" max="15623" width="16.140625" style="20" customWidth="1"/>
    <col min="15624" max="15624" width="15.85546875" style="20" customWidth="1"/>
    <col min="15625" max="15630" width="18.7109375" style="20" customWidth="1"/>
    <col min="15631" max="15631" width="8" style="20" customWidth="1"/>
    <col min="15632" max="15872" width="6.85546875" style="20"/>
    <col min="15873" max="15873" width="11.28515625" style="20" customWidth="1"/>
    <col min="15874" max="15874" width="4.28515625" style="20" customWidth="1"/>
    <col min="15875" max="15875" width="55.140625" style="20" customWidth="1"/>
    <col min="15876" max="15876" width="18.7109375" style="20" customWidth="1"/>
    <col min="15877" max="15877" width="17.85546875" style="20" customWidth="1"/>
    <col min="15878" max="15878" width="14.5703125" style="20" customWidth="1"/>
    <col min="15879" max="15879" width="16.140625" style="20" customWidth="1"/>
    <col min="15880" max="15880" width="15.85546875" style="20" customWidth="1"/>
    <col min="15881" max="15886" width="18.7109375" style="20" customWidth="1"/>
    <col min="15887" max="15887" width="8" style="20" customWidth="1"/>
    <col min="15888" max="16128" width="6.85546875" style="20"/>
    <col min="16129" max="16129" width="11.28515625" style="20" customWidth="1"/>
    <col min="16130" max="16130" width="4.28515625" style="20" customWidth="1"/>
    <col min="16131" max="16131" width="55.140625" style="20" customWidth="1"/>
    <col min="16132" max="16132" width="18.7109375" style="20" customWidth="1"/>
    <col min="16133" max="16133" width="17.85546875" style="20" customWidth="1"/>
    <col min="16134" max="16134" width="14.5703125" style="20" customWidth="1"/>
    <col min="16135" max="16135" width="16.140625" style="20" customWidth="1"/>
    <col min="16136" max="16136" width="15.85546875" style="20" customWidth="1"/>
    <col min="16137" max="16142" width="18.7109375" style="20" customWidth="1"/>
    <col min="16143" max="16143" width="8" style="20" customWidth="1"/>
    <col min="16144" max="16384" width="6.85546875" style="20"/>
  </cols>
  <sheetData>
    <row r="2" spans="1:15" ht="15.75" x14ac:dyDescent="0.25"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5.75" x14ac:dyDescent="0.25">
      <c r="C3" s="47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5.75" x14ac:dyDescent="0.25">
      <c r="C4" s="47" t="s">
        <v>151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7" spans="1:15" ht="38.25" x14ac:dyDescent="0.25">
      <c r="A7" s="2" t="s">
        <v>70</v>
      </c>
      <c r="B7" s="2" t="s">
        <v>71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72</v>
      </c>
      <c r="H7" s="2" t="s">
        <v>73</v>
      </c>
      <c r="I7" s="2" t="s">
        <v>9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48" t="s">
        <v>12</v>
      </c>
    </row>
    <row r="8" spans="1:15" x14ac:dyDescent="0.25">
      <c r="A8" s="21" t="s">
        <v>79</v>
      </c>
      <c r="B8" s="21"/>
      <c r="C8" s="58" t="s">
        <v>80</v>
      </c>
      <c r="D8" s="22">
        <f>+D9+D55</f>
        <v>7830279632</v>
      </c>
      <c r="E8" s="22">
        <f t="shared" ref="E8:N8" si="0">+E9+E55</f>
        <v>41582685719.949997</v>
      </c>
      <c r="F8" s="22">
        <f t="shared" si="0"/>
        <v>20</v>
      </c>
      <c r="G8" s="22">
        <f t="shared" si="0"/>
        <v>36800000</v>
      </c>
      <c r="H8" s="22">
        <f t="shared" si="0"/>
        <v>36800000</v>
      </c>
      <c r="I8" s="22">
        <f t="shared" si="0"/>
        <v>49412965331.949997</v>
      </c>
      <c r="J8" s="22">
        <f t="shared" si="0"/>
        <v>47507555475.639999</v>
      </c>
      <c r="K8" s="22">
        <f t="shared" si="0"/>
        <v>47505704899.639999</v>
      </c>
      <c r="L8" s="22">
        <f t="shared" si="0"/>
        <v>35050148153.639999</v>
      </c>
      <c r="M8" s="22">
        <f t="shared" si="0"/>
        <v>29542554758.639999</v>
      </c>
      <c r="N8" s="22">
        <f t="shared" si="0"/>
        <v>1905409856.3099999</v>
      </c>
      <c r="O8" s="59">
        <f t="shared" ref="O8:O67" si="1">+K8/I8</f>
        <v>0.96140161960535531</v>
      </c>
    </row>
    <row r="9" spans="1:15" x14ac:dyDescent="0.25">
      <c r="A9" s="21" t="s">
        <v>81</v>
      </c>
      <c r="B9" s="21"/>
      <c r="C9" s="58" t="s">
        <v>82</v>
      </c>
      <c r="D9" s="22">
        <f>+D10+D35</f>
        <v>1728300000</v>
      </c>
      <c r="E9" s="22">
        <f t="shared" ref="E9:N9" si="2">+E10+E35</f>
        <v>591059947.58000004</v>
      </c>
      <c r="F9" s="22">
        <f t="shared" si="2"/>
        <v>0</v>
      </c>
      <c r="G9" s="22">
        <f t="shared" si="2"/>
        <v>36800000</v>
      </c>
      <c r="H9" s="22">
        <f t="shared" si="2"/>
        <v>36800000</v>
      </c>
      <c r="I9" s="22">
        <f t="shared" si="2"/>
        <v>2319359947.5799999</v>
      </c>
      <c r="J9" s="22">
        <f t="shared" si="2"/>
        <v>1232241937.6400001</v>
      </c>
      <c r="K9" s="22">
        <f t="shared" si="2"/>
        <v>1230741937.6400001</v>
      </c>
      <c r="L9" s="22">
        <f t="shared" si="2"/>
        <v>1044242846.64</v>
      </c>
      <c r="M9" s="22">
        <f t="shared" si="2"/>
        <v>1026734671.64</v>
      </c>
      <c r="N9" s="22">
        <f t="shared" si="2"/>
        <v>1087118009.9400001</v>
      </c>
      <c r="O9" s="59">
        <f t="shared" si="1"/>
        <v>0.53063860955439257</v>
      </c>
    </row>
    <row r="10" spans="1:15" x14ac:dyDescent="0.25">
      <c r="A10" s="21" t="s">
        <v>83</v>
      </c>
      <c r="B10" s="21"/>
      <c r="C10" s="58" t="s">
        <v>84</v>
      </c>
      <c r="D10" s="22">
        <f>+D11+D25+D27+D31</f>
        <v>1633369604</v>
      </c>
      <c r="E10" s="22">
        <f t="shared" ref="E10:N10" si="3">+E11+E25+E27+E31</f>
        <v>485319473</v>
      </c>
      <c r="F10" s="22">
        <f t="shared" si="3"/>
        <v>0</v>
      </c>
      <c r="G10" s="22">
        <f t="shared" si="3"/>
        <v>27200000</v>
      </c>
      <c r="H10" s="22">
        <f t="shared" si="3"/>
        <v>36800000</v>
      </c>
      <c r="I10" s="22">
        <f t="shared" si="3"/>
        <v>2109089077</v>
      </c>
      <c r="J10" s="22">
        <f t="shared" si="3"/>
        <v>1168764088</v>
      </c>
      <c r="K10" s="22">
        <f t="shared" si="3"/>
        <v>1168764088</v>
      </c>
      <c r="L10" s="22">
        <f t="shared" si="3"/>
        <v>986139942</v>
      </c>
      <c r="M10" s="22">
        <f t="shared" si="3"/>
        <v>970592822</v>
      </c>
      <c r="N10" s="22">
        <f t="shared" si="3"/>
        <v>940324989</v>
      </c>
      <c r="O10" s="59">
        <f t="shared" si="1"/>
        <v>0.55415586792686233</v>
      </c>
    </row>
    <row r="11" spans="1:15" x14ac:dyDescent="0.25">
      <c r="A11" s="21" t="s">
        <v>85</v>
      </c>
      <c r="B11" s="21"/>
      <c r="C11" s="58" t="s">
        <v>86</v>
      </c>
      <c r="D11" s="22">
        <f>SUM(D12:D24)</f>
        <v>1215818433</v>
      </c>
      <c r="E11" s="22">
        <f t="shared" ref="E11:N11" si="4">SUM(E12:E24)</f>
        <v>47500000</v>
      </c>
      <c r="F11" s="22">
        <f t="shared" si="4"/>
        <v>0</v>
      </c>
      <c r="G11" s="22">
        <f t="shared" si="4"/>
        <v>27200000</v>
      </c>
      <c r="H11" s="22">
        <f t="shared" si="4"/>
        <v>0</v>
      </c>
      <c r="I11" s="22">
        <f t="shared" si="4"/>
        <v>1290518433</v>
      </c>
      <c r="J11" s="22">
        <f t="shared" si="4"/>
        <v>732259653</v>
      </c>
      <c r="K11" s="22">
        <f t="shared" si="4"/>
        <v>732259653</v>
      </c>
      <c r="L11" s="22">
        <f t="shared" si="4"/>
        <v>732259653</v>
      </c>
      <c r="M11" s="22">
        <f t="shared" si="4"/>
        <v>732259653</v>
      </c>
      <c r="N11" s="22">
        <f t="shared" si="4"/>
        <v>558258780</v>
      </c>
      <c r="O11" s="59">
        <f t="shared" si="1"/>
        <v>0.56741510564692565</v>
      </c>
    </row>
    <row r="12" spans="1:15" x14ac:dyDescent="0.25">
      <c r="A12" s="20">
        <v>21010100</v>
      </c>
      <c r="B12" s="20">
        <v>101</v>
      </c>
      <c r="C12" s="29" t="s">
        <v>87</v>
      </c>
      <c r="D12" s="60">
        <v>400000000</v>
      </c>
      <c r="E12" s="60">
        <v>0</v>
      </c>
      <c r="F12" s="60">
        <v>0</v>
      </c>
      <c r="G12" s="60">
        <v>0</v>
      </c>
      <c r="H12" s="60">
        <v>0</v>
      </c>
      <c r="I12" s="60">
        <v>400000000</v>
      </c>
      <c r="J12" s="60">
        <v>396710056</v>
      </c>
      <c r="K12" s="60">
        <v>396710056</v>
      </c>
      <c r="L12" s="60">
        <v>396710056</v>
      </c>
      <c r="M12" s="60">
        <v>396710056</v>
      </c>
      <c r="N12" s="60">
        <v>3289944</v>
      </c>
      <c r="O12" s="61">
        <f t="shared" si="1"/>
        <v>0.99177514</v>
      </c>
    </row>
    <row r="13" spans="1:15" x14ac:dyDescent="0.25">
      <c r="A13" s="20">
        <v>21010100</v>
      </c>
      <c r="B13" s="20">
        <v>102</v>
      </c>
      <c r="C13" s="29" t="s">
        <v>87</v>
      </c>
      <c r="D13" s="60">
        <v>469182960</v>
      </c>
      <c r="E13" s="60">
        <v>0</v>
      </c>
      <c r="F13" s="60">
        <v>0</v>
      </c>
      <c r="G13" s="60">
        <v>0</v>
      </c>
      <c r="H13" s="60">
        <v>0</v>
      </c>
      <c r="I13" s="60">
        <v>469182960</v>
      </c>
      <c r="J13" s="60">
        <v>133212359</v>
      </c>
      <c r="K13" s="60">
        <v>133212359</v>
      </c>
      <c r="L13" s="60">
        <v>133212359</v>
      </c>
      <c r="M13" s="60">
        <v>133212359</v>
      </c>
      <c r="N13" s="60">
        <v>335970601</v>
      </c>
      <c r="O13" s="61">
        <f t="shared" si="1"/>
        <v>0.28392411992114974</v>
      </c>
    </row>
    <row r="14" spans="1:15" x14ac:dyDescent="0.25">
      <c r="A14" s="20">
        <v>21010101</v>
      </c>
      <c r="B14" s="20">
        <v>102</v>
      </c>
      <c r="C14" s="29" t="s">
        <v>88</v>
      </c>
      <c r="D14" s="60">
        <v>79492757</v>
      </c>
      <c r="E14" s="60">
        <v>0</v>
      </c>
      <c r="F14" s="60">
        <v>0</v>
      </c>
      <c r="G14" s="60">
        <v>0</v>
      </c>
      <c r="H14" s="60">
        <v>0</v>
      </c>
      <c r="I14" s="60">
        <v>79492757</v>
      </c>
      <c r="J14" s="60">
        <v>9987545</v>
      </c>
      <c r="K14" s="60">
        <v>9987545</v>
      </c>
      <c r="L14" s="60">
        <v>9987545</v>
      </c>
      <c r="M14" s="60">
        <v>9987545</v>
      </c>
      <c r="N14" s="60">
        <v>69505212</v>
      </c>
      <c r="O14" s="61">
        <f t="shared" si="1"/>
        <v>0.12564094361452327</v>
      </c>
    </row>
    <row r="15" spans="1:15" x14ac:dyDescent="0.25">
      <c r="A15" s="20">
        <v>21010102</v>
      </c>
      <c r="B15" s="20">
        <v>101</v>
      </c>
      <c r="C15" s="29" t="s">
        <v>89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1">
        <v>0</v>
      </c>
    </row>
    <row r="16" spans="1:15" x14ac:dyDescent="0.25">
      <c r="A16" s="20">
        <v>21010102</v>
      </c>
      <c r="B16" s="20">
        <v>102</v>
      </c>
      <c r="C16" s="29" t="s">
        <v>89</v>
      </c>
      <c r="D16" s="60">
        <v>38291709</v>
      </c>
      <c r="E16" s="60">
        <v>0</v>
      </c>
      <c r="F16" s="60">
        <v>0</v>
      </c>
      <c r="G16" s="60">
        <v>11200000</v>
      </c>
      <c r="H16" s="60">
        <v>0</v>
      </c>
      <c r="I16" s="60">
        <v>49491709</v>
      </c>
      <c r="J16" s="60">
        <v>24599376</v>
      </c>
      <c r="K16" s="60">
        <v>24599376</v>
      </c>
      <c r="L16" s="60">
        <v>24599376</v>
      </c>
      <c r="M16" s="60">
        <v>24599376</v>
      </c>
      <c r="N16" s="60">
        <v>24892333</v>
      </c>
      <c r="O16" s="61">
        <f t="shared" si="1"/>
        <v>0.49704034265618108</v>
      </c>
    </row>
    <row r="17" spans="1:15" x14ac:dyDescent="0.25">
      <c r="A17" s="20">
        <v>21010103</v>
      </c>
      <c r="B17" s="20">
        <v>102</v>
      </c>
      <c r="C17" s="29" t="s">
        <v>90</v>
      </c>
      <c r="D17" s="60">
        <v>38291709</v>
      </c>
      <c r="E17" s="60">
        <v>0</v>
      </c>
      <c r="F17" s="60">
        <v>0</v>
      </c>
      <c r="G17" s="60">
        <v>16000000</v>
      </c>
      <c r="H17" s="60">
        <v>0</v>
      </c>
      <c r="I17" s="60">
        <v>54291709</v>
      </c>
      <c r="J17" s="60">
        <v>40614131</v>
      </c>
      <c r="K17" s="60">
        <v>40614131</v>
      </c>
      <c r="L17" s="60">
        <v>40614131</v>
      </c>
      <c r="M17" s="60">
        <v>40614131</v>
      </c>
      <c r="N17" s="60">
        <v>13677578</v>
      </c>
      <c r="O17" s="61">
        <f t="shared" si="1"/>
        <v>0.74807243588519201</v>
      </c>
    </row>
    <row r="18" spans="1:15" x14ac:dyDescent="0.25">
      <c r="A18" s="20">
        <v>21010104</v>
      </c>
      <c r="B18" s="20">
        <v>102</v>
      </c>
      <c r="C18" s="29" t="s">
        <v>91</v>
      </c>
      <c r="D18" s="60">
        <v>4828794</v>
      </c>
      <c r="E18" s="60">
        <v>0</v>
      </c>
      <c r="F18" s="60">
        <v>0</v>
      </c>
      <c r="G18" s="60">
        <v>0</v>
      </c>
      <c r="H18" s="60">
        <v>0</v>
      </c>
      <c r="I18" s="60">
        <v>4828794</v>
      </c>
      <c r="J18" s="60">
        <v>3079690</v>
      </c>
      <c r="K18" s="60">
        <v>3079690</v>
      </c>
      <c r="L18" s="60">
        <v>3079690</v>
      </c>
      <c r="M18" s="60">
        <v>3079690</v>
      </c>
      <c r="N18" s="60">
        <v>1749104</v>
      </c>
      <c r="O18" s="61">
        <f t="shared" si="1"/>
        <v>0.63777622321432637</v>
      </c>
    </row>
    <row r="19" spans="1:15" x14ac:dyDescent="0.25">
      <c r="A19" s="20">
        <v>21010105</v>
      </c>
      <c r="B19" s="20">
        <v>102</v>
      </c>
      <c r="C19" s="29" t="s">
        <v>92</v>
      </c>
      <c r="D19" s="60">
        <v>25351170</v>
      </c>
      <c r="E19" s="60">
        <v>0</v>
      </c>
      <c r="F19" s="60">
        <v>0</v>
      </c>
      <c r="G19" s="60">
        <v>0</v>
      </c>
      <c r="H19" s="60">
        <v>0</v>
      </c>
      <c r="I19" s="60">
        <v>25351170</v>
      </c>
      <c r="J19" s="60">
        <v>16243893</v>
      </c>
      <c r="K19" s="60">
        <v>16243893</v>
      </c>
      <c r="L19" s="60">
        <v>16243893</v>
      </c>
      <c r="M19" s="60">
        <v>16243893</v>
      </c>
      <c r="N19" s="60">
        <v>9107277</v>
      </c>
      <c r="O19" s="61">
        <f t="shared" si="1"/>
        <v>0.64075516041271463</v>
      </c>
    </row>
    <row r="20" spans="1:15" x14ac:dyDescent="0.25">
      <c r="A20" s="20">
        <v>21010106</v>
      </c>
      <c r="B20" s="20">
        <v>102</v>
      </c>
      <c r="C20" s="29" t="s">
        <v>93</v>
      </c>
      <c r="D20" s="60">
        <v>37124356</v>
      </c>
      <c r="E20" s="60">
        <v>0</v>
      </c>
      <c r="F20" s="60">
        <v>0</v>
      </c>
      <c r="G20" s="60">
        <v>0</v>
      </c>
      <c r="H20" s="60">
        <v>0</v>
      </c>
      <c r="I20" s="60">
        <v>37124356</v>
      </c>
      <c r="J20" s="60">
        <v>29061487</v>
      </c>
      <c r="K20" s="60">
        <v>29061487</v>
      </c>
      <c r="L20" s="60">
        <v>29061487</v>
      </c>
      <c r="M20" s="60">
        <v>29061487</v>
      </c>
      <c r="N20" s="60">
        <v>8062869</v>
      </c>
      <c r="O20" s="61">
        <f t="shared" si="1"/>
        <v>0.78281457596193726</v>
      </c>
    </row>
    <row r="21" spans="1:15" x14ac:dyDescent="0.25">
      <c r="A21" s="20">
        <v>21010107</v>
      </c>
      <c r="B21" s="20">
        <v>102</v>
      </c>
      <c r="C21" s="29" t="s">
        <v>94</v>
      </c>
      <c r="D21" s="60">
        <v>87098195</v>
      </c>
      <c r="E21" s="60">
        <v>0</v>
      </c>
      <c r="F21" s="60">
        <v>0</v>
      </c>
      <c r="G21" s="60">
        <v>0</v>
      </c>
      <c r="H21" s="60">
        <v>0</v>
      </c>
      <c r="I21" s="60">
        <v>87098195</v>
      </c>
      <c r="J21" s="60">
        <v>70860328</v>
      </c>
      <c r="K21" s="60">
        <v>70860328</v>
      </c>
      <c r="L21" s="60">
        <v>70860328</v>
      </c>
      <c r="M21" s="60">
        <v>70860328</v>
      </c>
      <c r="N21" s="60">
        <v>16237867</v>
      </c>
      <c r="O21" s="61">
        <f t="shared" si="1"/>
        <v>0.81356827199461479</v>
      </c>
    </row>
    <row r="22" spans="1:15" x14ac:dyDescent="0.25">
      <c r="A22" s="20">
        <v>21010108</v>
      </c>
      <c r="B22" s="20">
        <v>102</v>
      </c>
      <c r="C22" s="29" t="s">
        <v>95</v>
      </c>
      <c r="D22" s="60">
        <v>10451783</v>
      </c>
      <c r="E22" s="60">
        <v>0</v>
      </c>
      <c r="F22" s="60">
        <v>0</v>
      </c>
      <c r="G22" s="60">
        <v>0</v>
      </c>
      <c r="H22" s="60">
        <v>0</v>
      </c>
      <c r="I22" s="60">
        <v>10451783</v>
      </c>
      <c r="J22" s="60">
        <v>7890788</v>
      </c>
      <c r="K22" s="60">
        <v>7890788</v>
      </c>
      <c r="L22" s="60">
        <v>7890788</v>
      </c>
      <c r="M22" s="60">
        <v>7890788</v>
      </c>
      <c r="N22" s="60">
        <v>2560995</v>
      </c>
      <c r="O22" s="61">
        <f t="shared" si="1"/>
        <v>0.75497051555701067</v>
      </c>
    </row>
    <row r="23" spans="1:15" x14ac:dyDescent="0.25">
      <c r="A23" s="20">
        <v>21010109</v>
      </c>
      <c r="B23" s="20">
        <v>102</v>
      </c>
      <c r="C23" s="29" t="s">
        <v>96</v>
      </c>
      <c r="D23" s="60">
        <v>22620400</v>
      </c>
      <c r="E23" s="60">
        <v>47500000</v>
      </c>
      <c r="F23" s="60">
        <v>0</v>
      </c>
      <c r="G23" s="60">
        <v>0</v>
      </c>
      <c r="H23" s="60">
        <v>0</v>
      </c>
      <c r="I23" s="60">
        <v>70120400</v>
      </c>
      <c r="J23" s="60">
        <v>0</v>
      </c>
      <c r="K23" s="60">
        <v>0</v>
      </c>
      <c r="L23" s="60">
        <v>0</v>
      </c>
      <c r="M23" s="60">
        <v>0</v>
      </c>
      <c r="N23" s="60">
        <v>70120400</v>
      </c>
      <c r="O23" s="61">
        <f t="shared" si="1"/>
        <v>0</v>
      </c>
    </row>
    <row r="24" spans="1:15" x14ac:dyDescent="0.25">
      <c r="A24" s="20">
        <v>21010110</v>
      </c>
      <c r="B24" s="20">
        <v>102</v>
      </c>
      <c r="C24" s="29" t="s">
        <v>97</v>
      </c>
      <c r="D24" s="60">
        <v>3084600</v>
      </c>
      <c r="E24" s="60">
        <v>0</v>
      </c>
      <c r="F24" s="60">
        <v>0</v>
      </c>
      <c r="G24" s="60">
        <v>0</v>
      </c>
      <c r="H24" s="60">
        <v>0</v>
      </c>
      <c r="I24" s="60">
        <v>3084600</v>
      </c>
      <c r="J24" s="60">
        <v>0</v>
      </c>
      <c r="K24" s="60">
        <v>0</v>
      </c>
      <c r="L24" s="60">
        <v>0</v>
      </c>
      <c r="M24" s="60">
        <v>0</v>
      </c>
      <c r="N24" s="60">
        <v>3084600</v>
      </c>
      <c r="O24" s="61">
        <f t="shared" si="1"/>
        <v>0</v>
      </c>
    </row>
    <row r="25" spans="1:15" x14ac:dyDescent="0.25">
      <c r="A25" s="21" t="s">
        <v>98</v>
      </c>
      <c r="B25" s="21"/>
      <c r="C25" s="58" t="s">
        <v>99</v>
      </c>
      <c r="D25" s="22">
        <f>+D26</f>
        <v>237455160</v>
      </c>
      <c r="E25" s="22">
        <f t="shared" ref="E25:N25" si="5">+E26</f>
        <v>437819473</v>
      </c>
      <c r="F25" s="22">
        <f t="shared" si="5"/>
        <v>0</v>
      </c>
      <c r="G25" s="22">
        <f t="shared" si="5"/>
        <v>0</v>
      </c>
      <c r="H25" s="22">
        <f t="shared" si="5"/>
        <v>36800000</v>
      </c>
      <c r="I25" s="22">
        <f t="shared" si="5"/>
        <v>638474633</v>
      </c>
      <c r="J25" s="22">
        <f t="shared" si="5"/>
        <v>346826022</v>
      </c>
      <c r="K25" s="22">
        <f t="shared" si="5"/>
        <v>346826022</v>
      </c>
      <c r="L25" s="22">
        <f t="shared" si="5"/>
        <v>164201876</v>
      </c>
      <c r="M25" s="22">
        <f t="shared" si="5"/>
        <v>148654756</v>
      </c>
      <c r="N25" s="22">
        <f t="shared" si="5"/>
        <v>291648611</v>
      </c>
      <c r="O25" s="59">
        <f t="shared" si="1"/>
        <v>0.54321033925869378</v>
      </c>
    </row>
    <row r="26" spans="1:15" x14ac:dyDescent="0.25">
      <c r="A26" s="20">
        <v>21010202</v>
      </c>
      <c r="B26" s="20">
        <v>102</v>
      </c>
      <c r="C26" s="29" t="s">
        <v>100</v>
      </c>
      <c r="D26" s="60">
        <v>237455160</v>
      </c>
      <c r="E26" s="60">
        <v>437819473</v>
      </c>
      <c r="F26" s="60">
        <v>0</v>
      </c>
      <c r="G26" s="60">
        <v>0</v>
      </c>
      <c r="H26" s="60">
        <v>36800000</v>
      </c>
      <c r="I26" s="60">
        <v>638474633</v>
      </c>
      <c r="J26" s="60">
        <v>346826022</v>
      </c>
      <c r="K26" s="60">
        <v>346826022</v>
      </c>
      <c r="L26" s="60">
        <v>164201876</v>
      </c>
      <c r="M26" s="60">
        <v>148654756</v>
      </c>
      <c r="N26" s="60">
        <v>291648611</v>
      </c>
      <c r="O26" s="61">
        <f t="shared" si="1"/>
        <v>0.54321033925869378</v>
      </c>
    </row>
    <row r="27" spans="1:15" ht="30" x14ac:dyDescent="0.25">
      <c r="A27" s="21" t="s">
        <v>101</v>
      </c>
      <c r="B27" s="21"/>
      <c r="C27" s="62" t="s">
        <v>102</v>
      </c>
      <c r="D27" s="22">
        <f>SUM(D28:D30)</f>
        <v>122710617</v>
      </c>
      <c r="E27" s="22">
        <f t="shared" ref="E27:N27" si="6">SUM(E28:E30)</f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  <c r="I27" s="22">
        <f t="shared" si="6"/>
        <v>122710617</v>
      </c>
      <c r="J27" s="22">
        <f t="shared" si="6"/>
        <v>65639713</v>
      </c>
      <c r="K27" s="22">
        <f t="shared" si="6"/>
        <v>65639713</v>
      </c>
      <c r="L27" s="22">
        <f t="shared" si="6"/>
        <v>65639713</v>
      </c>
      <c r="M27" s="22">
        <f t="shared" si="6"/>
        <v>65639713</v>
      </c>
      <c r="N27" s="22">
        <f t="shared" si="6"/>
        <v>57070904</v>
      </c>
      <c r="O27" s="59">
        <f t="shared" si="1"/>
        <v>0.53491470098304539</v>
      </c>
    </row>
    <row r="28" spans="1:15" x14ac:dyDescent="0.25">
      <c r="A28" s="20">
        <v>21010300</v>
      </c>
      <c r="B28" s="20">
        <v>102</v>
      </c>
      <c r="C28" s="29" t="s">
        <v>103</v>
      </c>
      <c r="D28" s="60">
        <v>13606402</v>
      </c>
      <c r="E28" s="60">
        <v>0</v>
      </c>
      <c r="F28" s="60">
        <v>0</v>
      </c>
      <c r="G28" s="60">
        <v>0</v>
      </c>
      <c r="H28" s="60">
        <v>0</v>
      </c>
      <c r="I28" s="60">
        <v>13606402</v>
      </c>
      <c r="J28" s="60">
        <v>6871800</v>
      </c>
      <c r="K28" s="60">
        <v>6871800</v>
      </c>
      <c r="L28" s="60">
        <v>6871800</v>
      </c>
      <c r="M28" s="60">
        <v>6871800</v>
      </c>
      <c r="N28" s="60">
        <v>6734602</v>
      </c>
      <c r="O28" s="61">
        <f t="shared" si="1"/>
        <v>0.50504167082524831</v>
      </c>
    </row>
    <row r="29" spans="1:15" x14ac:dyDescent="0.25">
      <c r="A29" s="20">
        <v>21010301</v>
      </c>
      <c r="B29" s="20">
        <v>102</v>
      </c>
      <c r="C29" s="29" t="s">
        <v>104</v>
      </c>
      <c r="D29" s="60">
        <v>104301955</v>
      </c>
      <c r="E29" s="60">
        <v>0</v>
      </c>
      <c r="F29" s="60">
        <v>0</v>
      </c>
      <c r="G29" s="60">
        <v>0</v>
      </c>
      <c r="H29" s="60">
        <v>0</v>
      </c>
      <c r="I29" s="60">
        <v>104301955</v>
      </c>
      <c r="J29" s="60">
        <v>56397413</v>
      </c>
      <c r="K29" s="60">
        <v>56397413</v>
      </c>
      <c r="L29" s="60">
        <v>56397413</v>
      </c>
      <c r="M29" s="60">
        <v>56397413</v>
      </c>
      <c r="N29" s="60">
        <v>47904542</v>
      </c>
      <c r="O29" s="61">
        <f t="shared" si="1"/>
        <v>0.54071290418286022</v>
      </c>
    </row>
    <row r="30" spans="1:15" x14ac:dyDescent="0.25">
      <c r="A30" s="20">
        <v>21010302</v>
      </c>
      <c r="B30" s="20">
        <v>102</v>
      </c>
      <c r="C30" s="29" t="s">
        <v>105</v>
      </c>
      <c r="D30" s="60">
        <v>4802260</v>
      </c>
      <c r="E30" s="60">
        <v>0</v>
      </c>
      <c r="F30" s="60">
        <v>0</v>
      </c>
      <c r="G30" s="60">
        <v>0</v>
      </c>
      <c r="H30" s="60">
        <v>0</v>
      </c>
      <c r="I30" s="60">
        <v>4802260</v>
      </c>
      <c r="J30" s="60">
        <v>2370500</v>
      </c>
      <c r="K30" s="60">
        <v>2370500</v>
      </c>
      <c r="L30" s="60">
        <v>2370500</v>
      </c>
      <c r="M30" s="60">
        <v>2370500</v>
      </c>
      <c r="N30" s="60">
        <v>2431760</v>
      </c>
      <c r="O30" s="61">
        <f t="shared" si="1"/>
        <v>0.49362175309125289</v>
      </c>
    </row>
    <row r="31" spans="1:15" x14ac:dyDescent="0.25">
      <c r="A31" s="21" t="s">
        <v>106</v>
      </c>
      <c r="B31" s="21"/>
      <c r="C31" s="58" t="s">
        <v>107</v>
      </c>
      <c r="D31" s="22">
        <f>SUM(D32:D34)</f>
        <v>57385394</v>
      </c>
      <c r="E31" s="22">
        <f t="shared" ref="E31:N31" si="7">SUM(E32:E34)</f>
        <v>0</v>
      </c>
      <c r="F31" s="22">
        <f t="shared" si="7"/>
        <v>0</v>
      </c>
      <c r="G31" s="22">
        <f t="shared" si="7"/>
        <v>0</v>
      </c>
      <c r="H31" s="22">
        <f t="shared" si="7"/>
        <v>0</v>
      </c>
      <c r="I31" s="22">
        <f t="shared" si="7"/>
        <v>57385394</v>
      </c>
      <c r="J31" s="22">
        <f t="shared" si="7"/>
        <v>24038700</v>
      </c>
      <c r="K31" s="22">
        <f t="shared" si="7"/>
        <v>24038700</v>
      </c>
      <c r="L31" s="22">
        <f t="shared" si="7"/>
        <v>24038700</v>
      </c>
      <c r="M31" s="22">
        <f t="shared" si="7"/>
        <v>24038700</v>
      </c>
      <c r="N31" s="22">
        <f t="shared" si="7"/>
        <v>33346694</v>
      </c>
      <c r="O31" s="59">
        <f t="shared" si="1"/>
        <v>0.4188992760074105</v>
      </c>
    </row>
    <row r="32" spans="1:15" x14ac:dyDescent="0.25">
      <c r="A32" s="20">
        <v>21010500</v>
      </c>
      <c r="B32" s="20">
        <v>102</v>
      </c>
      <c r="C32" s="29" t="s">
        <v>108</v>
      </c>
      <c r="D32" s="60">
        <v>44839250</v>
      </c>
      <c r="E32" s="60">
        <v>0</v>
      </c>
      <c r="F32" s="60">
        <v>0</v>
      </c>
      <c r="G32" s="60">
        <v>0</v>
      </c>
      <c r="H32" s="60">
        <v>0</v>
      </c>
      <c r="I32" s="60">
        <v>44839250</v>
      </c>
      <c r="J32" s="60">
        <v>20212100</v>
      </c>
      <c r="K32" s="60">
        <v>20212100</v>
      </c>
      <c r="L32" s="60">
        <v>20212100</v>
      </c>
      <c r="M32" s="60">
        <v>20212100</v>
      </c>
      <c r="N32" s="60">
        <v>24627150</v>
      </c>
      <c r="O32" s="61">
        <f t="shared" si="1"/>
        <v>0.45076802132060639</v>
      </c>
    </row>
    <row r="33" spans="1:15" x14ac:dyDescent="0.25">
      <c r="A33" s="20">
        <v>21010501</v>
      </c>
      <c r="B33" s="20">
        <v>102</v>
      </c>
      <c r="C33" s="29" t="s">
        <v>109</v>
      </c>
      <c r="D33" s="60">
        <v>6180484</v>
      </c>
      <c r="E33" s="60">
        <v>0</v>
      </c>
      <c r="F33" s="60">
        <v>0</v>
      </c>
      <c r="G33" s="60">
        <v>0</v>
      </c>
      <c r="H33" s="60">
        <v>0</v>
      </c>
      <c r="I33" s="60">
        <v>6180484</v>
      </c>
      <c r="J33" s="60">
        <v>2295800</v>
      </c>
      <c r="K33" s="60">
        <v>2295800</v>
      </c>
      <c r="L33" s="60">
        <v>2295800</v>
      </c>
      <c r="M33" s="60">
        <v>2295800</v>
      </c>
      <c r="N33" s="60">
        <v>3884684</v>
      </c>
      <c r="O33" s="61">
        <f t="shared" si="1"/>
        <v>0.37145958148261526</v>
      </c>
    </row>
    <row r="34" spans="1:15" x14ac:dyDescent="0.25">
      <c r="A34" s="20">
        <v>21010502</v>
      </c>
      <c r="B34" s="20">
        <v>102</v>
      </c>
      <c r="C34" s="29" t="s">
        <v>110</v>
      </c>
      <c r="D34" s="60">
        <v>6365660</v>
      </c>
      <c r="E34" s="60">
        <v>0</v>
      </c>
      <c r="F34" s="60">
        <v>0</v>
      </c>
      <c r="G34" s="60">
        <v>0</v>
      </c>
      <c r="H34" s="60">
        <v>0</v>
      </c>
      <c r="I34" s="60">
        <v>6365660</v>
      </c>
      <c r="J34" s="60">
        <v>1530800</v>
      </c>
      <c r="K34" s="60">
        <v>1530800</v>
      </c>
      <c r="L34" s="60">
        <v>1530800</v>
      </c>
      <c r="M34" s="60">
        <v>1530800</v>
      </c>
      <c r="N34" s="60">
        <v>4834860</v>
      </c>
      <c r="O34" s="61">
        <f t="shared" si="1"/>
        <v>0.240477813769507</v>
      </c>
    </row>
    <row r="35" spans="1:15" x14ac:dyDescent="0.25">
      <c r="A35" s="21" t="s">
        <v>111</v>
      </c>
      <c r="B35" s="21"/>
      <c r="C35" s="58" t="s">
        <v>112</v>
      </c>
      <c r="D35" s="22">
        <f>+D36+D38+D44+D47+D53</f>
        <v>94930396</v>
      </c>
      <c r="E35" s="22">
        <f t="shared" ref="E35:N35" si="8">+E36+E38+E44+E47+E53</f>
        <v>105740474.58</v>
      </c>
      <c r="F35" s="22">
        <f t="shared" si="8"/>
        <v>0</v>
      </c>
      <c r="G35" s="22">
        <f t="shared" si="8"/>
        <v>9600000</v>
      </c>
      <c r="H35" s="22">
        <f t="shared" si="8"/>
        <v>0</v>
      </c>
      <c r="I35" s="22">
        <f>+I36+I38+I44+I47+I53</f>
        <v>210270870.57999998</v>
      </c>
      <c r="J35" s="22">
        <f t="shared" si="8"/>
        <v>63477849.640000001</v>
      </c>
      <c r="K35" s="22">
        <f t="shared" si="8"/>
        <v>61977849.640000001</v>
      </c>
      <c r="L35" s="22">
        <f t="shared" si="8"/>
        <v>58102904.640000001</v>
      </c>
      <c r="M35" s="22">
        <f t="shared" si="8"/>
        <v>56141849.640000001</v>
      </c>
      <c r="N35" s="22">
        <f t="shared" si="8"/>
        <v>146793020.94</v>
      </c>
      <c r="O35" s="59">
        <f t="shared" si="1"/>
        <v>0.29475242799463186</v>
      </c>
    </row>
    <row r="36" spans="1:15" x14ac:dyDescent="0.25">
      <c r="A36" s="21" t="s">
        <v>113</v>
      </c>
      <c r="B36" s="21"/>
      <c r="C36" s="58" t="s">
        <v>114</v>
      </c>
      <c r="D36" s="22">
        <f>+D37</f>
        <v>3000000</v>
      </c>
      <c r="E36" s="22">
        <f t="shared" ref="E36:N36" si="9">+E37</f>
        <v>5000000</v>
      </c>
      <c r="F36" s="22">
        <f t="shared" si="9"/>
        <v>0</v>
      </c>
      <c r="G36" s="22">
        <f t="shared" si="9"/>
        <v>500000</v>
      </c>
      <c r="H36" s="22">
        <f t="shared" si="9"/>
        <v>0</v>
      </c>
      <c r="I36" s="22">
        <f t="shared" si="9"/>
        <v>8500000</v>
      </c>
      <c r="J36" s="22">
        <f t="shared" si="9"/>
        <v>5800000</v>
      </c>
      <c r="K36" s="22">
        <f t="shared" si="9"/>
        <v>4300000</v>
      </c>
      <c r="L36" s="22">
        <f t="shared" si="9"/>
        <v>2449055</v>
      </c>
      <c r="M36" s="22">
        <f t="shared" si="9"/>
        <v>1500000</v>
      </c>
      <c r="N36" s="22">
        <f t="shared" si="9"/>
        <v>2700000</v>
      </c>
      <c r="O36" s="59">
        <f t="shared" si="1"/>
        <v>0.50588235294117645</v>
      </c>
    </row>
    <row r="37" spans="1:15" x14ac:dyDescent="0.25">
      <c r="A37" s="20">
        <v>21020100</v>
      </c>
      <c r="B37" s="20">
        <v>102</v>
      </c>
      <c r="C37" s="29" t="s">
        <v>115</v>
      </c>
      <c r="D37" s="60">
        <v>3000000</v>
      </c>
      <c r="E37" s="60">
        <v>5000000</v>
      </c>
      <c r="F37" s="60">
        <v>0</v>
      </c>
      <c r="G37" s="60">
        <v>500000</v>
      </c>
      <c r="H37" s="60">
        <v>0</v>
      </c>
      <c r="I37" s="60">
        <v>8500000</v>
      </c>
      <c r="J37" s="60">
        <v>5800000</v>
      </c>
      <c r="K37" s="60">
        <v>4300000</v>
      </c>
      <c r="L37" s="60">
        <v>2449055</v>
      </c>
      <c r="M37" s="60">
        <v>1500000</v>
      </c>
      <c r="N37" s="60">
        <v>2700000</v>
      </c>
      <c r="O37" s="61">
        <f t="shared" si="1"/>
        <v>0.50588235294117645</v>
      </c>
    </row>
    <row r="38" spans="1:15" x14ac:dyDescent="0.25">
      <c r="A38" s="21" t="s">
        <v>116</v>
      </c>
      <c r="B38" s="21"/>
      <c r="C38" s="58" t="s">
        <v>117</v>
      </c>
      <c r="D38" s="22">
        <f>SUM(D39:D43)</f>
        <v>63259000</v>
      </c>
      <c r="E38" s="22">
        <f t="shared" ref="E38:N38" si="10">SUM(E39:E43)</f>
        <v>21647652</v>
      </c>
      <c r="F38" s="22">
        <f t="shared" si="10"/>
        <v>0</v>
      </c>
      <c r="G38" s="22">
        <f t="shared" si="10"/>
        <v>9100000</v>
      </c>
      <c r="H38" s="22">
        <f t="shared" si="10"/>
        <v>0</v>
      </c>
      <c r="I38" s="22">
        <f t="shared" si="10"/>
        <v>94006652</v>
      </c>
      <c r="J38" s="22">
        <f t="shared" si="10"/>
        <v>43349589</v>
      </c>
      <c r="K38" s="22">
        <f t="shared" si="10"/>
        <v>43349589</v>
      </c>
      <c r="L38" s="22">
        <f t="shared" si="10"/>
        <v>41325589</v>
      </c>
      <c r="M38" s="22">
        <f t="shared" si="10"/>
        <v>40313589</v>
      </c>
      <c r="N38" s="22">
        <f t="shared" si="10"/>
        <v>50657063</v>
      </c>
      <c r="O38" s="59">
        <f t="shared" si="1"/>
        <v>0.4611332078925649</v>
      </c>
    </row>
    <row r="39" spans="1:15" x14ac:dyDescent="0.25">
      <c r="A39" s="20">
        <v>21020201</v>
      </c>
      <c r="B39" s="20">
        <v>102</v>
      </c>
      <c r="C39" s="29" t="s">
        <v>118</v>
      </c>
      <c r="D39" s="60">
        <v>37259000</v>
      </c>
      <c r="E39" s="60">
        <v>0</v>
      </c>
      <c r="F39" s="60">
        <v>0</v>
      </c>
      <c r="G39" s="60">
        <v>6600000</v>
      </c>
      <c r="H39" s="60">
        <v>0</v>
      </c>
      <c r="I39" s="60">
        <v>43859000</v>
      </c>
      <c r="J39" s="60">
        <v>35100229</v>
      </c>
      <c r="K39" s="60">
        <v>35100229</v>
      </c>
      <c r="L39" s="60">
        <v>35100229</v>
      </c>
      <c r="M39" s="60">
        <v>35100229</v>
      </c>
      <c r="N39" s="60">
        <v>8758771</v>
      </c>
      <c r="O39" s="61">
        <f t="shared" si="1"/>
        <v>0.80029706559657088</v>
      </c>
    </row>
    <row r="40" spans="1:15" x14ac:dyDescent="0.25">
      <c r="A40" s="20">
        <v>21020204</v>
      </c>
      <c r="B40" s="20">
        <v>102</v>
      </c>
      <c r="C40" s="29" t="s">
        <v>119</v>
      </c>
      <c r="D40" s="60">
        <v>6000000</v>
      </c>
      <c r="E40" s="60">
        <v>15123652</v>
      </c>
      <c r="F40" s="60">
        <v>0</v>
      </c>
      <c r="G40" s="60">
        <v>0</v>
      </c>
      <c r="H40" s="60">
        <v>0</v>
      </c>
      <c r="I40" s="60">
        <v>21123652</v>
      </c>
      <c r="J40" s="60">
        <v>0</v>
      </c>
      <c r="K40" s="60">
        <v>0</v>
      </c>
      <c r="L40" s="60">
        <v>0</v>
      </c>
      <c r="M40" s="60">
        <v>0</v>
      </c>
      <c r="N40" s="60">
        <v>21123652</v>
      </c>
      <c r="O40" s="61">
        <f t="shared" si="1"/>
        <v>0</v>
      </c>
    </row>
    <row r="41" spans="1:15" x14ac:dyDescent="0.25">
      <c r="A41" s="20">
        <v>21020205</v>
      </c>
      <c r="B41" s="20">
        <v>102</v>
      </c>
      <c r="C41" s="29" t="s">
        <v>120</v>
      </c>
      <c r="D41" s="60">
        <v>2000000</v>
      </c>
      <c r="E41" s="60">
        <v>0</v>
      </c>
      <c r="F41" s="60">
        <v>0</v>
      </c>
      <c r="G41" s="60">
        <v>2500000</v>
      </c>
      <c r="H41" s="60">
        <v>0</v>
      </c>
      <c r="I41" s="60">
        <v>4500000</v>
      </c>
      <c r="J41" s="60">
        <v>1165360</v>
      </c>
      <c r="K41" s="60">
        <v>1165360</v>
      </c>
      <c r="L41" s="60">
        <v>1165360</v>
      </c>
      <c r="M41" s="60">
        <v>1165360</v>
      </c>
      <c r="N41" s="60">
        <v>3334640</v>
      </c>
      <c r="O41" s="61">
        <f t="shared" si="1"/>
        <v>0.25896888888888892</v>
      </c>
    </row>
    <row r="42" spans="1:15" x14ac:dyDescent="0.25">
      <c r="A42" s="20">
        <v>21020207</v>
      </c>
      <c r="B42" s="20">
        <v>102</v>
      </c>
      <c r="C42" s="29" t="s">
        <v>121</v>
      </c>
      <c r="D42" s="60">
        <v>14000000</v>
      </c>
      <c r="E42" s="60">
        <v>0</v>
      </c>
      <c r="F42" s="60">
        <v>0</v>
      </c>
      <c r="G42" s="60">
        <v>0</v>
      </c>
      <c r="H42" s="60">
        <v>0</v>
      </c>
      <c r="I42" s="60">
        <v>14000000</v>
      </c>
      <c r="J42" s="60">
        <v>7084000</v>
      </c>
      <c r="K42" s="60">
        <v>7084000</v>
      </c>
      <c r="L42" s="60">
        <v>5060000</v>
      </c>
      <c r="M42" s="60">
        <v>4048000</v>
      </c>
      <c r="N42" s="60">
        <v>6916000</v>
      </c>
      <c r="O42" s="61">
        <f t="shared" si="1"/>
        <v>0.50600000000000001</v>
      </c>
    </row>
    <row r="43" spans="1:15" x14ac:dyDescent="0.25">
      <c r="A43" s="20">
        <v>21020209</v>
      </c>
      <c r="B43" s="20">
        <v>102</v>
      </c>
      <c r="C43" s="29" t="s">
        <v>122</v>
      </c>
      <c r="D43" s="60">
        <v>4000000</v>
      </c>
      <c r="E43" s="60">
        <v>6524000</v>
      </c>
      <c r="F43" s="60">
        <v>0</v>
      </c>
      <c r="G43" s="60">
        <v>0</v>
      </c>
      <c r="H43" s="60">
        <v>0</v>
      </c>
      <c r="I43" s="60">
        <v>10524000</v>
      </c>
      <c r="J43" s="60">
        <v>0</v>
      </c>
      <c r="K43" s="60">
        <v>0</v>
      </c>
      <c r="L43" s="60">
        <v>0</v>
      </c>
      <c r="M43" s="60">
        <v>0</v>
      </c>
      <c r="N43" s="60">
        <v>10524000</v>
      </c>
      <c r="O43" s="61">
        <f t="shared" si="1"/>
        <v>0</v>
      </c>
    </row>
    <row r="44" spans="1:15" x14ac:dyDescent="0.25">
      <c r="A44" s="21" t="s">
        <v>123</v>
      </c>
      <c r="B44" s="21"/>
      <c r="C44" s="58" t="s">
        <v>124</v>
      </c>
      <c r="D44" s="22">
        <f>SUM(D45:D46)</f>
        <v>24966396</v>
      </c>
      <c r="E44" s="22">
        <f t="shared" ref="E44:N44" si="11">SUM(E45:E46)</f>
        <v>29800822.579999998</v>
      </c>
      <c r="F44" s="22">
        <f t="shared" si="11"/>
        <v>0</v>
      </c>
      <c r="G44" s="22">
        <f t="shared" si="11"/>
        <v>0</v>
      </c>
      <c r="H44" s="22">
        <f t="shared" si="11"/>
        <v>0</v>
      </c>
      <c r="I44" s="22">
        <f t="shared" si="11"/>
        <v>54767218.579999998</v>
      </c>
      <c r="J44" s="22">
        <f t="shared" si="11"/>
        <v>10934064</v>
      </c>
      <c r="K44" s="22">
        <f t="shared" si="11"/>
        <v>10934064</v>
      </c>
      <c r="L44" s="22">
        <f t="shared" si="11"/>
        <v>10934064</v>
      </c>
      <c r="M44" s="22">
        <f t="shared" si="11"/>
        <v>10934064</v>
      </c>
      <c r="N44" s="22">
        <f t="shared" si="11"/>
        <v>43833154.579999998</v>
      </c>
      <c r="O44" s="59">
        <f t="shared" si="1"/>
        <v>0.19964614387032106</v>
      </c>
    </row>
    <row r="45" spans="1:15" x14ac:dyDescent="0.25">
      <c r="A45" s="20">
        <v>21020300</v>
      </c>
      <c r="B45" s="20">
        <v>102</v>
      </c>
      <c r="C45" s="29" t="s">
        <v>125</v>
      </c>
      <c r="D45" s="60">
        <v>10000000</v>
      </c>
      <c r="E45" s="60">
        <v>8565222.5800000001</v>
      </c>
      <c r="F45" s="60">
        <v>0</v>
      </c>
      <c r="G45" s="60">
        <v>0</v>
      </c>
      <c r="H45" s="60">
        <v>0</v>
      </c>
      <c r="I45" s="60">
        <v>18565222.579999998</v>
      </c>
      <c r="J45" s="60">
        <v>10934064</v>
      </c>
      <c r="K45" s="60">
        <v>10934064</v>
      </c>
      <c r="L45" s="60">
        <v>10934064</v>
      </c>
      <c r="M45" s="60">
        <v>10934064</v>
      </c>
      <c r="N45" s="60">
        <v>7631158.5800000001</v>
      </c>
      <c r="O45" s="61">
        <f t="shared" si="1"/>
        <v>0.5889541023752165</v>
      </c>
    </row>
    <row r="46" spans="1:15" x14ac:dyDescent="0.25">
      <c r="A46" s="20">
        <v>21020301</v>
      </c>
      <c r="B46" s="20">
        <v>102</v>
      </c>
      <c r="C46" s="29" t="s">
        <v>126</v>
      </c>
      <c r="D46" s="60">
        <v>14966396</v>
      </c>
      <c r="E46" s="60">
        <v>21235600</v>
      </c>
      <c r="F46" s="60">
        <v>0</v>
      </c>
      <c r="G46" s="60">
        <v>0</v>
      </c>
      <c r="H46" s="60">
        <v>0</v>
      </c>
      <c r="I46" s="60">
        <v>36201996</v>
      </c>
      <c r="J46" s="60">
        <v>0</v>
      </c>
      <c r="K46" s="60">
        <v>0</v>
      </c>
      <c r="L46" s="60">
        <v>0</v>
      </c>
      <c r="M46" s="60">
        <v>0</v>
      </c>
      <c r="N46" s="60">
        <v>36201996</v>
      </c>
      <c r="O46" s="61">
        <f t="shared" si="1"/>
        <v>0</v>
      </c>
    </row>
    <row r="47" spans="1:15" x14ac:dyDescent="0.25">
      <c r="A47" s="21" t="s">
        <v>127</v>
      </c>
      <c r="B47" s="21"/>
      <c r="C47" s="58" t="s">
        <v>128</v>
      </c>
      <c r="D47" s="22">
        <f>SUM(D48:D52)</f>
        <v>3705000</v>
      </c>
      <c r="E47" s="22">
        <f t="shared" ref="E47:N47" si="12">SUM(E48:E52)</f>
        <v>13060000</v>
      </c>
      <c r="F47" s="22">
        <f t="shared" si="12"/>
        <v>0</v>
      </c>
      <c r="G47" s="22">
        <f t="shared" si="12"/>
        <v>0</v>
      </c>
      <c r="H47" s="22">
        <f t="shared" si="12"/>
        <v>0</v>
      </c>
      <c r="I47" s="22">
        <f t="shared" si="12"/>
        <v>16765000</v>
      </c>
      <c r="J47" s="22">
        <f t="shared" si="12"/>
        <v>3394196.64</v>
      </c>
      <c r="K47" s="22">
        <f t="shared" si="12"/>
        <v>3394196.64</v>
      </c>
      <c r="L47" s="22">
        <f t="shared" si="12"/>
        <v>3394196.64</v>
      </c>
      <c r="M47" s="22">
        <f t="shared" si="12"/>
        <v>3394196.64</v>
      </c>
      <c r="N47" s="22">
        <f t="shared" si="12"/>
        <v>13370803.359999999</v>
      </c>
      <c r="O47" s="59">
        <f t="shared" si="1"/>
        <v>0.20245730032806442</v>
      </c>
    </row>
    <row r="48" spans="1:15" x14ac:dyDescent="0.25">
      <c r="A48" s="20">
        <v>21020400</v>
      </c>
      <c r="B48" s="20">
        <v>102</v>
      </c>
      <c r="C48" s="29" t="s">
        <v>129</v>
      </c>
      <c r="D48" s="60">
        <v>1855000</v>
      </c>
      <c r="E48" s="60">
        <v>0</v>
      </c>
      <c r="F48" s="60">
        <v>0</v>
      </c>
      <c r="G48" s="60">
        <v>0</v>
      </c>
      <c r="H48" s="60">
        <v>0</v>
      </c>
      <c r="I48" s="60">
        <v>1855000</v>
      </c>
      <c r="J48" s="60">
        <v>0</v>
      </c>
      <c r="K48" s="60">
        <v>0</v>
      </c>
      <c r="L48" s="60">
        <v>0</v>
      </c>
      <c r="M48" s="60">
        <v>0</v>
      </c>
      <c r="N48" s="60">
        <v>1855000</v>
      </c>
      <c r="O48" s="61">
        <f t="shared" si="1"/>
        <v>0</v>
      </c>
    </row>
    <row r="49" spans="1:15" x14ac:dyDescent="0.25">
      <c r="A49" s="20">
        <v>21020401</v>
      </c>
      <c r="B49" s="20">
        <v>102</v>
      </c>
      <c r="C49" s="29" t="s">
        <v>130</v>
      </c>
      <c r="D49" s="60">
        <v>1000000</v>
      </c>
      <c r="E49" s="60">
        <v>2500000</v>
      </c>
      <c r="F49" s="60">
        <v>0</v>
      </c>
      <c r="G49" s="60">
        <v>0</v>
      </c>
      <c r="H49" s="60">
        <v>0</v>
      </c>
      <c r="I49" s="60">
        <v>3500000</v>
      </c>
      <c r="J49" s="60">
        <v>0</v>
      </c>
      <c r="K49" s="60">
        <v>0</v>
      </c>
      <c r="L49" s="60">
        <v>0</v>
      </c>
      <c r="M49" s="60">
        <v>0</v>
      </c>
      <c r="N49" s="60">
        <v>3500000</v>
      </c>
      <c r="O49" s="61">
        <f t="shared" si="1"/>
        <v>0</v>
      </c>
    </row>
    <row r="50" spans="1:15" x14ac:dyDescent="0.25">
      <c r="A50" s="20">
        <v>21020402</v>
      </c>
      <c r="B50" s="20">
        <v>102</v>
      </c>
      <c r="C50" s="29" t="s">
        <v>131</v>
      </c>
      <c r="D50" s="60">
        <v>500000</v>
      </c>
      <c r="E50" s="60">
        <v>7000000</v>
      </c>
      <c r="F50" s="60">
        <v>0</v>
      </c>
      <c r="G50" s="60">
        <v>0</v>
      </c>
      <c r="H50" s="60">
        <v>0</v>
      </c>
      <c r="I50" s="60">
        <v>7500000</v>
      </c>
      <c r="J50" s="60">
        <v>2978996.64</v>
      </c>
      <c r="K50" s="60">
        <v>2978996.64</v>
      </c>
      <c r="L50" s="60">
        <v>2978996.64</v>
      </c>
      <c r="M50" s="60">
        <v>2978996.64</v>
      </c>
      <c r="N50" s="60">
        <v>4521003.3600000003</v>
      </c>
      <c r="O50" s="61">
        <f t="shared" si="1"/>
        <v>0.39719955200000001</v>
      </c>
    </row>
    <row r="51" spans="1:15" x14ac:dyDescent="0.25">
      <c r="A51" s="20">
        <v>21020403</v>
      </c>
      <c r="B51" s="20">
        <v>102</v>
      </c>
      <c r="C51" s="29" t="s">
        <v>132</v>
      </c>
      <c r="D51" s="60">
        <v>200000</v>
      </c>
      <c r="E51" s="60">
        <v>1760000</v>
      </c>
      <c r="F51" s="60">
        <v>0</v>
      </c>
      <c r="G51" s="60">
        <v>0</v>
      </c>
      <c r="H51" s="60">
        <v>0</v>
      </c>
      <c r="I51" s="60">
        <v>1960000</v>
      </c>
      <c r="J51" s="60">
        <v>0</v>
      </c>
      <c r="K51" s="60">
        <v>0</v>
      </c>
      <c r="L51" s="60">
        <v>0</v>
      </c>
      <c r="M51" s="60">
        <v>0</v>
      </c>
      <c r="N51" s="60">
        <v>1960000</v>
      </c>
      <c r="O51" s="61">
        <f t="shared" si="1"/>
        <v>0</v>
      </c>
    </row>
    <row r="52" spans="1:15" x14ac:dyDescent="0.25">
      <c r="A52" s="20">
        <v>21020404</v>
      </c>
      <c r="B52" s="20">
        <v>102</v>
      </c>
      <c r="C52" s="29" t="s">
        <v>133</v>
      </c>
      <c r="D52" s="60">
        <v>150000</v>
      </c>
      <c r="E52" s="60">
        <v>1800000</v>
      </c>
      <c r="F52" s="60">
        <v>0</v>
      </c>
      <c r="G52" s="60">
        <v>0</v>
      </c>
      <c r="H52" s="60">
        <v>0</v>
      </c>
      <c r="I52" s="60">
        <v>1950000</v>
      </c>
      <c r="J52" s="60">
        <v>415200</v>
      </c>
      <c r="K52" s="60">
        <v>415200</v>
      </c>
      <c r="L52" s="60">
        <v>415200</v>
      </c>
      <c r="M52" s="60">
        <v>415200</v>
      </c>
      <c r="N52" s="60">
        <v>1534800</v>
      </c>
      <c r="O52" s="61">
        <f t="shared" si="1"/>
        <v>0.21292307692307691</v>
      </c>
    </row>
    <row r="53" spans="1:15" x14ac:dyDescent="0.25">
      <c r="A53" s="21" t="s">
        <v>134</v>
      </c>
      <c r="B53" s="21"/>
      <c r="C53" s="58" t="s">
        <v>135</v>
      </c>
      <c r="D53" s="22">
        <f>+D54</f>
        <v>0</v>
      </c>
      <c r="E53" s="22">
        <f t="shared" ref="E53:N53" si="13">+E54</f>
        <v>36232000</v>
      </c>
      <c r="F53" s="22">
        <f t="shared" si="13"/>
        <v>0</v>
      </c>
      <c r="G53" s="22">
        <f t="shared" si="13"/>
        <v>0</v>
      </c>
      <c r="H53" s="22">
        <f t="shared" si="13"/>
        <v>0</v>
      </c>
      <c r="I53" s="22">
        <f t="shared" si="13"/>
        <v>36232000</v>
      </c>
      <c r="J53" s="22">
        <f t="shared" si="13"/>
        <v>0</v>
      </c>
      <c r="K53" s="22">
        <f t="shared" si="13"/>
        <v>0</v>
      </c>
      <c r="L53" s="22">
        <f t="shared" si="13"/>
        <v>0</v>
      </c>
      <c r="M53" s="22">
        <f t="shared" si="13"/>
        <v>0</v>
      </c>
      <c r="N53" s="22">
        <f t="shared" si="13"/>
        <v>36232000</v>
      </c>
      <c r="O53" s="59">
        <f t="shared" si="1"/>
        <v>0</v>
      </c>
    </row>
    <row r="54" spans="1:15" x14ac:dyDescent="0.25">
      <c r="A54" s="20">
        <v>21020500</v>
      </c>
      <c r="B54" s="20">
        <v>102</v>
      </c>
      <c r="C54" s="29" t="s">
        <v>136</v>
      </c>
      <c r="D54" s="60">
        <v>0</v>
      </c>
      <c r="E54" s="60">
        <v>36232000</v>
      </c>
      <c r="F54" s="60">
        <v>0</v>
      </c>
      <c r="G54" s="60">
        <v>0</v>
      </c>
      <c r="H54" s="60">
        <v>0</v>
      </c>
      <c r="I54" s="60">
        <v>36232000</v>
      </c>
      <c r="J54" s="60">
        <v>0</v>
      </c>
      <c r="K54" s="60">
        <v>0</v>
      </c>
      <c r="L54" s="60">
        <v>0</v>
      </c>
      <c r="M54" s="60">
        <v>0</v>
      </c>
      <c r="N54" s="60">
        <v>36232000</v>
      </c>
      <c r="O54" s="61">
        <f t="shared" si="1"/>
        <v>0</v>
      </c>
    </row>
    <row r="55" spans="1:15" x14ac:dyDescent="0.25">
      <c r="A55" s="21" t="s">
        <v>137</v>
      </c>
      <c r="B55" s="21"/>
      <c r="C55" s="58" t="s">
        <v>38</v>
      </c>
      <c r="D55" s="22">
        <f>+D56+D68</f>
        <v>6101979632</v>
      </c>
      <c r="E55" s="22">
        <f>+E56+E68</f>
        <v>40991625772.369995</v>
      </c>
      <c r="F55" s="22">
        <f t="shared" ref="F55:N55" si="14">+F56+F68</f>
        <v>20</v>
      </c>
      <c r="G55" s="22">
        <f t="shared" si="14"/>
        <v>0</v>
      </c>
      <c r="H55" s="22">
        <f t="shared" si="14"/>
        <v>0</v>
      </c>
      <c r="I55" s="22">
        <f t="shared" si="14"/>
        <v>47093605384.369995</v>
      </c>
      <c r="J55" s="22">
        <f t="shared" si="14"/>
        <v>46275313538</v>
      </c>
      <c r="K55" s="22">
        <f t="shared" si="14"/>
        <v>46274962962</v>
      </c>
      <c r="L55" s="22">
        <f t="shared" si="14"/>
        <v>34005905307</v>
      </c>
      <c r="M55" s="22">
        <f t="shared" si="14"/>
        <v>28515820087</v>
      </c>
      <c r="N55" s="22">
        <f t="shared" si="14"/>
        <v>818291846.37</v>
      </c>
      <c r="O55" s="59">
        <f t="shared" si="1"/>
        <v>0.98261669677468155</v>
      </c>
    </row>
    <row r="56" spans="1:15" x14ac:dyDescent="0.25">
      <c r="A56" s="21" t="s">
        <v>138</v>
      </c>
      <c r="B56" s="21"/>
      <c r="C56" s="58" t="s">
        <v>40</v>
      </c>
      <c r="D56" s="22">
        <f>+D57+D65</f>
        <v>6101979632</v>
      </c>
      <c r="E56" s="22">
        <f>+E57+E65</f>
        <v>23573952842.369999</v>
      </c>
      <c r="F56" s="22">
        <f t="shared" ref="F56:N56" si="15">+F57+F65</f>
        <v>20</v>
      </c>
      <c r="G56" s="22">
        <f t="shared" si="15"/>
        <v>0</v>
      </c>
      <c r="H56" s="22">
        <f t="shared" si="15"/>
        <v>0</v>
      </c>
      <c r="I56" s="22">
        <f t="shared" si="15"/>
        <v>29675932454.369999</v>
      </c>
      <c r="J56" s="22">
        <f t="shared" si="15"/>
        <v>28857640608</v>
      </c>
      <c r="K56" s="22">
        <f t="shared" si="15"/>
        <v>28857290032</v>
      </c>
      <c r="L56" s="22">
        <f t="shared" si="15"/>
        <v>16588232377</v>
      </c>
      <c r="M56" s="22">
        <f t="shared" si="15"/>
        <v>14231105383</v>
      </c>
      <c r="N56" s="22">
        <f t="shared" si="15"/>
        <v>818291846.37</v>
      </c>
      <c r="O56" s="59">
        <f t="shared" si="1"/>
        <v>0.97241392756137479</v>
      </c>
    </row>
    <row r="57" spans="1:15" x14ac:dyDescent="0.25">
      <c r="A57" s="21" t="s">
        <v>139</v>
      </c>
      <c r="B57" s="21"/>
      <c r="C57" s="58" t="s">
        <v>140</v>
      </c>
      <c r="D57" s="22">
        <f>SUM(D58:D64)</f>
        <v>6101979632</v>
      </c>
      <c r="E57" s="22">
        <f>SUM(E58:E64)</f>
        <v>15227885735.369999</v>
      </c>
      <c r="F57" s="22">
        <f t="shared" ref="F57:N57" si="16">SUM(F58:F64)</f>
        <v>0</v>
      </c>
      <c r="G57" s="22">
        <f t="shared" si="16"/>
        <v>0</v>
      </c>
      <c r="H57" s="22">
        <f t="shared" si="16"/>
        <v>0</v>
      </c>
      <c r="I57" s="22">
        <f t="shared" si="16"/>
        <v>21329865367.369999</v>
      </c>
      <c r="J57" s="22">
        <f t="shared" si="16"/>
        <v>20511573521</v>
      </c>
      <c r="K57" s="22">
        <f t="shared" si="16"/>
        <v>20511573521</v>
      </c>
      <c r="L57" s="22">
        <f t="shared" si="16"/>
        <v>14327570699</v>
      </c>
      <c r="M57" s="22">
        <f t="shared" si="16"/>
        <v>14231105383</v>
      </c>
      <c r="N57" s="22">
        <f t="shared" si="16"/>
        <v>818291846.37</v>
      </c>
      <c r="O57" s="59">
        <f t="shared" si="1"/>
        <v>0.96163633326904141</v>
      </c>
    </row>
    <row r="58" spans="1:15" ht="38.25" x14ac:dyDescent="0.25">
      <c r="A58" s="20">
        <v>25010100</v>
      </c>
      <c r="B58" s="20">
        <v>115</v>
      </c>
      <c r="C58" s="29" t="s">
        <v>141</v>
      </c>
      <c r="D58" s="60">
        <v>6101979632</v>
      </c>
      <c r="E58" s="60">
        <v>653740025.37</v>
      </c>
      <c r="F58" s="60">
        <v>0</v>
      </c>
      <c r="G58" s="60">
        <v>0</v>
      </c>
      <c r="H58" s="60">
        <v>0</v>
      </c>
      <c r="I58" s="60">
        <v>6755719657.3699999</v>
      </c>
      <c r="J58" s="60">
        <v>6178291205</v>
      </c>
      <c r="K58" s="60">
        <v>6178291205</v>
      </c>
      <c r="L58" s="60">
        <v>3084449277</v>
      </c>
      <c r="M58" s="60">
        <v>3084449277</v>
      </c>
      <c r="N58" s="60">
        <v>577428452.37</v>
      </c>
      <c r="O58" s="61">
        <f t="shared" si="1"/>
        <v>0.91452746980996058</v>
      </c>
    </row>
    <row r="59" spans="1:15" ht="25.5" x14ac:dyDescent="0.25">
      <c r="A59" s="20">
        <v>25010110</v>
      </c>
      <c r="B59" s="20">
        <v>126</v>
      </c>
      <c r="C59" s="29" t="s">
        <v>142</v>
      </c>
      <c r="D59" s="60">
        <v>0</v>
      </c>
      <c r="E59" s="60">
        <v>249846939</v>
      </c>
      <c r="F59" s="60">
        <v>0</v>
      </c>
      <c r="G59" s="60">
        <v>0</v>
      </c>
      <c r="H59" s="60">
        <v>0</v>
      </c>
      <c r="I59" s="60">
        <v>249846939</v>
      </c>
      <c r="J59" s="60">
        <v>159756250</v>
      </c>
      <c r="K59" s="60">
        <v>159756250</v>
      </c>
      <c r="L59" s="60">
        <v>99469450</v>
      </c>
      <c r="M59" s="60">
        <v>84397750</v>
      </c>
      <c r="N59" s="60">
        <v>90090689</v>
      </c>
      <c r="O59" s="61">
        <f t="shared" si="1"/>
        <v>0.63941647890270936</v>
      </c>
    </row>
    <row r="60" spans="1:15" ht="38.25" x14ac:dyDescent="0.25">
      <c r="A60" s="20">
        <v>25010112</v>
      </c>
      <c r="B60" s="20">
        <v>128</v>
      </c>
      <c r="C60" s="29" t="s">
        <v>143</v>
      </c>
      <c r="D60" s="60">
        <v>0</v>
      </c>
      <c r="E60" s="60">
        <v>885054569</v>
      </c>
      <c r="F60" s="60">
        <v>0</v>
      </c>
      <c r="G60" s="60">
        <v>0</v>
      </c>
      <c r="H60" s="60">
        <v>0</v>
      </c>
      <c r="I60" s="60">
        <v>885054569</v>
      </c>
      <c r="J60" s="60">
        <v>878235335</v>
      </c>
      <c r="K60" s="60">
        <v>878235335</v>
      </c>
      <c r="L60" s="60">
        <v>544092874</v>
      </c>
      <c r="M60" s="60">
        <v>462699258</v>
      </c>
      <c r="N60" s="60">
        <v>6819234</v>
      </c>
      <c r="O60" s="61">
        <f t="shared" si="1"/>
        <v>0.99229512592912228</v>
      </c>
    </row>
    <row r="61" spans="1:15" ht="51" x14ac:dyDescent="0.25">
      <c r="A61" s="20">
        <v>25010113</v>
      </c>
      <c r="B61" s="20">
        <v>129</v>
      </c>
      <c r="C61" s="29" t="s">
        <v>144</v>
      </c>
      <c r="D61" s="60">
        <v>0</v>
      </c>
      <c r="E61" s="60">
        <v>86968673</v>
      </c>
      <c r="F61" s="60">
        <v>0</v>
      </c>
      <c r="G61" s="60">
        <v>0</v>
      </c>
      <c r="H61" s="60">
        <v>0</v>
      </c>
      <c r="I61" s="60">
        <v>86968673</v>
      </c>
      <c r="J61" s="60">
        <v>86968672</v>
      </c>
      <c r="K61" s="60">
        <v>86968672</v>
      </c>
      <c r="L61" s="60">
        <v>86968672</v>
      </c>
      <c r="M61" s="60">
        <v>86968672</v>
      </c>
      <c r="N61" s="60">
        <v>1</v>
      </c>
      <c r="O61" s="61">
        <f t="shared" si="1"/>
        <v>0.99999998850160676</v>
      </c>
    </row>
    <row r="62" spans="1:15" ht="38.25" x14ac:dyDescent="0.25">
      <c r="A62" s="20">
        <v>25010114</v>
      </c>
      <c r="B62" s="20">
        <v>130</v>
      </c>
      <c r="C62" s="29" t="s">
        <v>145</v>
      </c>
      <c r="D62" s="60">
        <v>0</v>
      </c>
      <c r="E62" s="60">
        <v>13059177279</v>
      </c>
      <c r="F62" s="60">
        <v>0</v>
      </c>
      <c r="G62" s="60">
        <v>0</v>
      </c>
      <c r="H62" s="60">
        <v>0</v>
      </c>
      <c r="I62" s="60">
        <v>13059177279</v>
      </c>
      <c r="J62" s="60">
        <v>12915223809</v>
      </c>
      <c r="K62" s="60">
        <v>12915223809</v>
      </c>
      <c r="L62" s="60">
        <v>10339492176</v>
      </c>
      <c r="M62" s="60">
        <v>10339492176</v>
      </c>
      <c r="N62" s="60">
        <v>143953470</v>
      </c>
      <c r="O62" s="61">
        <f t="shared" si="1"/>
        <v>0.98897683468686148</v>
      </c>
    </row>
    <row r="63" spans="1:15" ht="38.25" x14ac:dyDescent="0.25">
      <c r="A63" s="20">
        <v>25010118</v>
      </c>
      <c r="B63" s="20">
        <v>134</v>
      </c>
      <c r="C63" s="29" t="s">
        <v>146</v>
      </c>
      <c r="D63" s="60">
        <v>0</v>
      </c>
      <c r="E63" s="60">
        <v>173098250</v>
      </c>
      <c r="F63" s="60">
        <v>0</v>
      </c>
      <c r="G63" s="60">
        <v>0</v>
      </c>
      <c r="H63" s="60">
        <v>0</v>
      </c>
      <c r="I63" s="60">
        <v>173098250</v>
      </c>
      <c r="J63" s="60">
        <v>173098250</v>
      </c>
      <c r="K63" s="60">
        <v>173098250</v>
      </c>
      <c r="L63" s="60">
        <v>173098250</v>
      </c>
      <c r="M63" s="60">
        <v>173098250</v>
      </c>
      <c r="N63" s="60">
        <v>0</v>
      </c>
      <c r="O63" s="61">
        <f t="shared" si="1"/>
        <v>1</v>
      </c>
    </row>
    <row r="64" spans="1:15" ht="25.5" x14ac:dyDescent="0.25">
      <c r="A64" s="20">
        <v>25010123</v>
      </c>
      <c r="B64" s="20">
        <v>143</v>
      </c>
      <c r="C64" s="29" t="s">
        <v>152</v>
      </c>
      <c r="D64" s="60">
        <v>0</v>
      </c>
      <c r="E64" s="60">
        <v>120000000</v>
      </c>
      <c r="F64" s="60">
        <v>0</v>
      </c>
      <c r="G64" s="60">
        <v>0</v>
      </c>
      <c r="H64" s="60">
        <v>0</v>
      </c>
      <c r="I64" s="60">
        <v>120000000</v>
      </c>
      <c r="J64" s="60">
        <v>120000000</v>
      </c>
      <c r="K64" s="60">
        <v>120000000</v>
      </c>
      <c r="L64" s="60">
        <v>0</v>
      </c>
      <c r="M64" s="60">
        <v>0</v>
      </c>
      <c r="N64" s="60">
        <v>0</v>
      </c>
      <c r="O64" s="61">
        <f t="shared" si="1"/>
        <v>1</v>
      </c>
    </row>
    <row r="65" spans="1:15" x14ac:dyDescent="0.25">
      <c r="A65" s="21" t="s">
        <v>147</v>
      </c>
      <c r="B65" s="21"/>
      <c r="C65" s="58" t="s">
        <v>148</v>
      </c>
      <c r="D65" s="22">
        <f>SUM(D66:D67)</f>
        <v>0</v>
      </c>
      <c r="E65" s="22">
        <f t="shared" ref="E65:N65" si="17">SUM(E66:E67)</f>
        <v>8346067107</v>
      </c>
      <c r="F65" s="22">
        <f t="shared" si="17"/>
        <v>20</v>
      </c>
      <c r="G65" s="22">
        <f t="shared" si="17"/>
        <v>0</v>
      </c>
      <c r="H65" s="22">
        <f t="shared" si="17"/>
        <v>0</v>
      </c>
      <c r="I65" s="22">
        <f t="shared" si="17"/>
        <v>8346067087</v>
      </c>
      <c r="J65" s="22">
        <f t="shared" si="17"/>
        <v>8346067087</v>
      </c>
      <c r="K65" s="22">
        <f t="shared" si="17"/>
        <v>8345716511</v>
      </c>
      <c r="L65" s="22">
        <f t="shared" si="17"/>
        <v>2260661678</v>
      </c>
      <c r="M65" s="22">
        <f t="shared" si="17"/>
        <v>0</v>
      </c>
      <c r="N65" s="22">
        <f t="shared" si="17"/>
        <v>0</v>
      </c>
      <c r="O65" s="59">
        <f t="shared" si="1"/>
        <v>0.99995799506565841</v>
      </c>
    </row>
    <row r="66" spans="1:15" ht="38.25" x14ac:dyDescent="0.25">
      <c r="A66" s="20" t="s">
        <v>153</v>
      </c>
      <c r="B66" s="20">
        <v>141</v>
      </c>
      <c r="C66" s="29" t="s">
        <v>149</v>
      </c>
      <c r="D66" s="60">
        <v>0</v>
      </c>
      <c r="E66" s="60">
        <v>5701189627</v>
      </c>
      <c r="F66" s="60">
        <v>0</v>
      </c>
      <c r="G66" s="60">
        <v>0</v>
      </c>
      <c r="H66" s="60">
        <v>0</v>
      </c>
      <c r="I66" s="60">
        <v>5701189627</v>
      </c>
      <c r="J66" s="60">
        <v>5701189627</v>
      </c>
      <c r="K66" s="60">
        <v>5700839626</v>
      </c>
      <c r="L66" s="60">
        <v>1560929855</v>
      </c>
      <c r="M66" s="60">
        <v>0</v>
      </c>
      <c r="N66" s="60">
        <v>0</v>
      </c>
      <c r="O66" s="61">
        <f t="shared" si="1"/>
        <v>0.99993860912846289</v>
      </c>
    </row>
    <row r="67" spans="1:15" ht="38.25" x14ac:dyDescent="0.25">
      <c r="A67" s="20" t="s">
        <v>154</v>
      </c>
      <c r="B67" s="20">
        <v>142</v>
      </c>
      <c r="C67" s="29" t="s">
        <v>150</v>
      </c>
      <c r="D67" s="60">
        <v>0</v>
      </c>
      <c r="E67" s="60">
        <v>2644877480</v>
      </c>
      <c r="F67" s="60">
        <v>20</v>
      </c>
      <c r="G67" s="60">
        <v>0</v>
      </c>
      <c r="H67" s="60">
        <v>0</v>
      </c>
      <c r="I67" s="60">
        <v>2644877460</v>
      </c>
      <c r="J67" s="60">
        <v>2644877460</v>
      </c>
      <c r="K67" s="60">
        <v>2644876885</v>
      </c>
      <c r="L67" s="60">
        <v>699731823</v>
      </c>
      <c r="M67" s="60">
        <v>0</v>
      </c>
      <c r="N67" s="60">
        <v>0</v>
      </c>
      <c r="O67" s="61">
        <f t="shared" si="1"/>
        <v>0.99999978259862365</v>
      </c>
    </row>
    <row r="68" spans="1:15" x14ac:dyDescent="0.25">
      <c r="A68" s="63">
        <v>2502</v>
      </c>
      <c r="B68" s="58"/>
      <c r="C68" s="58" t="s">
        <v>51</v>
      </c>
      <c r="D68" s="64">
        <f>+D69</f>
        <v>0</v>
      </c>
      <c r="E68" s="64">
        <f t="shared" ref="E68:N68" si="18">+E69</f>
        <v>17417672930</v>
      </c>
      <c r="F68" s="64">
        <f t="shared" si="18"/>
        <v>0</v>
      </c>
      <c r="G68" s="64">
        <f t="shared" si="18"/>
        <v>0</v>
      </c>
      <c r="H68" s="64">
        <f t="shared" si="18"/>
        <v>0</v>
      </c>
      <c r="I68" s="64">
        <f t="shared" si="18"/>
        <v>17417672930</v>
      </c>
      <c r="J68" s="64">
        <f t="shared" si="18"/>
        <v>17417672930</v>
      </c>
      <c r="K68" s="64">
        <f t="shared" si="18"/>
        <v>17417672930</v>
      </c>
      <c r="L68" s="64">
        <f t="shared" si="18"/>
        <v>17417672930</v>
      </c>
      <c r="M68" s="64">
        <f t="shared" si="18"/>
        <v>14284714704</v>
      </c>
      <c r="N68" s="64">
        <f t="shared" si="18"/>
        <v>0</v>
      </c>
      <c r="O68" s="65">
        <f>+K68/I68</f>
        <v>1</v>
      </c>
    </row>
    <row r="69" spans="1:15" x14ac:dyDescent="0.25">
      <c r="A69" s="63">
        <v>250201</v>
      </c>
      <c r="B69" s="58"/>
      <c r="C69" s="58" t="s">
        <v>53</v>
      </c>
      <c r="D69" s="64">
        <f>SUM(D70:D77)</f>
        <v>0</v>
      </c>
      <c r="E69" s="64">
        <f t="shared" ref="E69:N69" si="19">SUM(E70:E77)</f>
        <v>17417672930</v>
      </c>
      <c r="F69" s="64">
        <f t="shared" si="19"/>
        <v>0</v>
      </c>
      <c r="G69" s="64">
        <f t="shared" si="19"/>
        <v>0</v>
      </c>
      <c r="H69" s="64">
        <f t="shared" si="19"/>
        <v>0</v>
      </c>
      <c r="I69" s="64">
        <f t="shared" si="19"/>
        <v>17417672930</v>
      </c>
      <c r="J69" s="64">
        <f t="shared" si="19"/>
        <v>17417672930</v>
      </c>
      <c r="K69" s="64">
        <f t="shared" si="19"/>
        <v>17417672930</v>
      </c>
      <c r="L69" s="64">
        <f t="shared" si="19"/>
        <v>17417672930</v>
      </c>
      <c r="M69" s="64">
        <f t="shared" si="19"/>
        <v>14284714704</v>
      </c>
      <c r="N69" s="64">
        <f t="shared" si="19"/>
        <v>0</v>
      </c>
      <c r="O69" s="65">
        <f t="shared" ref="O69:O76" si="20">+K69/I69</f>
        <v>1</v>
      </c>
    </row>
    <row r="70" spans="1:15" ht="25.5" x14ac:dyDescent="0.25">
      <c r="A70" s="66">
        <v>25020113</v>
      </c>
      <c r="B70" s="29">
        <v>118</v>
      </c>
      <c r="C70" s="27" t="s">
        <v>57</v>
      </c>
      <c r="D70" s="67">
        <v>0</v>
      </c>
      <c r="E70" s="68">
        <v>1372915184</v>
      </c>
      <c r="F70" s="67">
        <v>0</v>
      </c>
      <c r="G70" s="67">
        <v>0</v>
      </c>
      <c r="H70" s="67">
        <v>0</v>
      </c>
      <c r="I70" s="69">
        <v>1372915184</v>
      </c>
      <c r="J70" s="69">
        <v>1372915184</v>
      </c>
      <c r="K70" s="69">
        <v>1372915184</v>
      </c>
      <c r="L70" s="69">
        <v>1372915184</v>
      </c>
      <c r="M70" s="68">
        <v>1372915184</v>
      </c>
      <c r="N70" s="69">
        <f>+I70-J70</f>
        <v>0</v>
      </c>
      <c r="O70" s="70">
        <f t="shared" si="20"/>
        <v>1</v>
      </c>
    </row>
    <row r="71" spans="1:15" ht="38.25" x14ac:dyDescent="0.25">
      <c r="A71" s="66">
        <v>25020113</v>
      </c>
      <c r="B71" s="29">
        <v>128</v>
      </c>
      <c r="C71" s="29" t="s">
        <v>58</v>
      </c>
      <c r="D71" s="67">
        <v>0</v>
      </c>
      <c r="E71" s="68">
        <v>6822380115</v>
      </c>
      <c r="F71" s="67">
        <v>0</v>
      </c>
      <c r="G71" s="67">
        <v>0</v>
      </c>
      <c r="H71" s="67">
        <v>0</v>
      </c>
      <c r="I71" s="69">
        <v>6822380115</v>
      </c>
      <c r="J71" s="69">
        <v>6822380115</v>
      </c>
      <c r="K71" s="69">
        <v>6822380115</v>
      </c>
      <c r="L71" s="69">
        <v>6822380115</v>
      </c>
      <c r="M71" s="68">
        <v>3937229335</v>
      </c>
      <c r="N71" s="69">
        <f t="shared" ref="N71:N77" si="21">+I71-J71</f>
        <v>0</v>
      </c>
      <c r="O71" s="70">
        <f t="shared" si="20"/>
        <v>1</v>
      </c>
    </row>
    <row r="72" spans="1:15" ht="51" x14ac:dyDescent="0.25">
      <c r="A72" s="66">
        <v>25020113</v>
      </c>
      <c r="B72" s="29">
        <v>129</v>
      </c>
      <c r="C72" s="29" t="s">
        <v>59</v>
      </c>
      <c r="D72" s="67">
        <v>0</v>
      </c>
      <c r="E72" s="68">
        <v>1298215800</v>
      </c>
      <c r="F72" s="67">
        <v>0</v>
      </c>
      <c r="G72" s="67">
        <v>0</v>
      </c>
      <c r="H72" s="67">
        <v>0</v>
      </c>
      <c r="I72" s="69">
        <v>1298215800</v>
      </c>
      <c r="J72" s="69">
        <v>1298215800</v>
      </c>
      <c r="K72" s="69">
        <v>1298215800</v>
      </c>
      <c r="L72" s="69">
        <v>1298215800</v>
      </c>
      <c r="M72" s="68">
        <v>1298215800</v>
      </c>
      <c r="N72" s="69">
        <f t="shared" si="21"/>
        <v>0</v>
      </c>
      <c r="O72" s="70">
        <f t="shared" si="20"/>
        <v>1</v>
      </c>
    </row>
    <row r="73" spans="1:15" ht="38.25" x14ac:dyDescent="0.25">
      <c r="A73" s="66">
        <v>25020113</v>
      </c>
      <c r="B73" s="29">
        <v>130</v>
      </c>
      <c r="C73" s="29" t="s">
        <v>60</v>
      </c>
      <c r="D73" s="67">
        <v>0</v>
      </c>
      <c r="E73" s="68">
        <v>5409519443</v>
      </c>
      <c r="F73" s="67">
        <v>0</v>
      </c>
      <c r="G73" s="67">
        <v>0</v>
      </c>
      <c r="H73" s="67">
        <v>0</v>
      </c>
      <c r="I73" s="69">
        <v>5409519443</v>
      </c>
      <c r="J73" s="69">
        <v>5409519443</v>
      </c>
      <c r="K73" s="69">
        <v>5409519443</v>
      </c>
      <c r="L73" s="69">
        <v>5409519443</v>
      </c>
      <c r="M73" s="68">
        <v>5409519443</v>
      </c>
      <c r="N73" s="69">
        <f t="shared" si="21"/>
        <v>0</v>
      </c>
      <c r="O73" s="70">
        <f t="shared" si="20"/>
        <v>1</v>
      </c>
    </row>
    <row r="74" spans="1:15" ht="38.25" x14ac:dyDescent="0.25">
      <c r="A74" s="66">
        <v>25020113</v>
      </c>
      <c r="B74" s="29">
        <v>131</v>
      </c>
      <c r="C74" s="29" t="s">
        <v>61</v>
      </c>
      <c r="D74" s="67">
        <v>0</v>
      </c>
      <c r="E74" s="68">
        <v>60327453</v>
      </c>
      <c r="F74" s="67">
        <v>0</v>
      </c>
      <c r="G74" s="67">
        <v>0</v>
      </c>
      <c r="H74" s="67">
        <v>0</v>
      </c>
      <c r="I74" s="69">
        <v>60327453</v>
      </c>
      <c r="J74" s="69">
        <v>60327453</v>
      </c>
      <c r="K74" s="69">
        <v>60327453</v>
      </c>
      <c r="L74" s="69">
        <v>60327453</v>
      </c>
      <c r="M74" s="68">
        <v>20747600</v>
      </c>
      <c r="N74" s="69">
        <f t="shared" si="21"/>
        <v>0</v>
      </c>
      <c r="O74" s="70">
        <f t="shared" si="20"/>
        <v>1</v>
      </c>
    </row>
    <row r="75" spans="1:15" ht="38.25" x14ac:dyDescent="0.25">
      <c r="A75" s="66">
        <v>25020113</v>
      </c>
      <c r="B75" s="29">
        <v>132</v>
      </c>
      <c r="C75" s="29" t="s">
        <v>62</v>
      </c>
      <c r="D75" s="67">
        <v>0</v>
      </c>
      <c r="E75" s="68">
        <v>312344745</v>
      </c>
      <c r="F75" s="67">
        <v>0</v>
      </c>
      <c r="G75" s="67">
        <v>0</v>
      </c>
      <c r="H75" s="67">
        <v>0</v>
      </c>
      <c r="I75" s="69">
        <v>312344745</v>
      </c>
      <c r="J75" s="69">
        <v>312344745</v>
      </c>
      <c r="K75" s="69">
        <v>312344745</v>
      </c>
      <c r="L75" s="69">
        <v>312344745</v>
      </c>
      <c r="M75" s="68">
        <v>228691437</v>
      </c>
      <c r="N75" s="69">
        <f t="shared" si="21"/>
        <v>0</v>
      </c>
      <c r="O75" s="70">
        <f t="shared" si="20"/>
        <v>1</v>
      </c>
    </row>
    <row r="76" spans="1:15" ht="25.5" x14ac:dyDescent="0.25">
      <c r="A76" s="66">
        <v>25020113</v>
      </c>
      <c r="B76" s="29">
        <v>133</v>
      </c>
      <c r="C76" s="29" t="s">
        <v>63</v>
      </c>
      <c r="D76" s="67">
        <v>0</v>
      </c>
      <c r="E76" s="68">
        <v>437454400</v>
      </c>
      <c r="F76" s="67">
        <v>0</v>
      </c>
      <c r="G76" s="67">
        <v>0</v>
      </c>
      <c r="H76" s="67">
        <v>0</v>
      </c>
      <c r="I76" s="69">
        <v>437454400</v>
      </c>
      <c r="J76" s="69">
        <v>437454400</v>
      </c>
      <c r="K76" s="69">
        <v>437454400</v>
      </c>
      <c r="L76" s="69">
        <v>437454400</v>
      </c>
      <c r="M76" s="68">
        <v>405533764</v>
      </c>
      <c r="N76" s="69">
        <f t="shared" si="21"/>
        <v>0</v>
      </c>
      <c r="O76" s="70">
        <f t="shared" si="20"/>
        <v>1</v>
      </c>
    </row>
    <row r="77" spans="1:15" ht="38.25" x14ac:dyDescent="0.25">
      <c r="A77" s="66">
        <v>25020113</v>
      </c>
      <c r="B77" s="29">
        <v>134</v>
      </c>
      <c r="C77" s="29" t="s">
        <v>64</v>
      </c>
      <c r="D77" s="67">
        <v>0</v>
      </c>
      <c r="E77" s="68">
        <v>1704515790</v>
      </c>
      <c r="F77" s="67">
        <v>0</v>
      </c>
      <c r="G77" s="67">
        <v>0</v>
      </c>
      <c r="H77" s="67">
        <v>0</v>
      </c>
      <c r="I77" s="69">
        <v>1704515790</v>
      </c>
      <c r="J77" s="69">
        <v>1704515790</v>
      </c>
      <c r="K77" s="69">
        <v>1704515790</v>
      </c>
      <c r="L77" s="69">
        <v>1704515790</v>
      </c>
      <c r="M77" s="68">
        <v>1611862141</v>
      </c>
      <c r="N77" s="69">
        <f t="shared" si="21"/>
        <v>0</v>
      </c>
      <c r="O77" s="70">
        <f>+K77/I77</f>
        <v>1</v>
      </c>
    </row>
  </sheetData>
  <autoFilter ref="A7:O77"/>
  <mergeCells count="3">
    <mergeCell ref="C2:O2"/>
    <mergeCell ref="C3:O3"/>
    <mergeCell ref="C4:O4"/>
  </mergeCells>
  <pageMargins left="0" right="0" top="0" bottom="0" header="0" footer="0"/>
  <pageSetup fitToWidth="0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106"/>
  <sheetViews>
    <sheetView showGridLines="0" tabSelected="1" showOutlineSymbols="0" zoomScale="80" zoomScaleNormal="80" workbookViewId="0">
      <selection activeCell="I21" sqref="I21"/>
    </sheetView>
  </sheetViews>
  <sheetFormatPr baseColWidth="10" defaultColWidth="6.85546875" defaultRowHeight="12.75" customHeight="1" x14ac:dyDescent="0.25"/>
  <cols>
    <col min="1" max="1" width="9.7109375" style="1" customWidth="1"/>
    <col min="2" max="2" width="4.7109375" style="1" hidden="1" customWidth="1"/>
    <col min="3" max="3" width="6.7109375" style="1" bestFit="1" customWidth="1"/>
    <col min="4" max="4" width="47.42578125" style="1" customWidth="1"/>
    <col min="5" max="5" width="17" style="1" bestFit="1" customWidth="1"/>
    <col min="6" max="6" width="18.140625" style="1" bestFit="1" customWidth="1"/>
    <col min="7" max="8" width="15.28515625" style="1" bestFit="1" customWidth="1"/>
    <col min="9" max="9" width="16.42578125" style="1" customWidth="1"/>
    <col min="10" max="10" width="19.140625" style="1" customWidth="1"/>
    <col min="11" max="14" width="18.140625" style="1" bestFit="1" customWidth="1"/>
    <col min="15" max="15" width="18.7109375" style="1" customWidth="1"/>
    <col min="16" max="16" width="13.85546875" style="1" bestFit="1" customWidth="1"/>
    <col min="17" max="256" width="6.85546875" style="1"/>
    <col min="257" max="257" width="9.7109375" style="1" customWidth="1"/>
    <col min="258" max="258" width="0" style="1" hidden="1" customWidth="1"/>
    <col min="259" max="259" width="6.7109375" style="1" bestFit="1" customWidth="1"/>
    <col min="260" max="260" width="47.42578125" style="1" customWidth="1"/>
    <col min="261" max="261" width="17" style="1" bestFit="1" customWidth="1"/>
    <col min="262" max="262" width="18.140625" style="1" bestFit="1" customWidth="1"/>
    <col min="263" max="264" width="15.28515625" style="1" bestFit="1" customWidth="1"/>
    <col min="265" max="265" width="16.42578125" style="1" customWidth="1"/>
    <col min="266" max="266" width="19.140625" style="1" customWidth="1"/>
    <col min="267" max="270" width="18.140625" style="1" bestFit="1" customWidth="1"/>
    <col min="271" max="271" width="18.7109375" style="1" customWidth="1"/>
    <col min="272" max="272" width="13.85546875" style="1" bestFit="1" customWidth="1"/>
    <col min="273" max="512" width="6.85546875" style="1"/>
    <col min="513" max="513" width="9.7109375" style="1" customWidth="1"/>
    <col min="514" max="514" width="0" style="1" hidden="1" customWidth="1"/>
    <col min="515" max="515" width="6.7109375" style="1" bestFit="1" customWidth="1"/>
    <col min="516" max="516" width="47.42578125" style="1" customWidth="1"/>
    <col min="517" max="517" width="17" style="1" bestFit="1" customWidth="1"/>
    <col min="518" max="518" width="18.140625" style="1" bestFit="1" customWidth="1"/>
    <col min="519" max="520" width="15.28515625" style="1" bestFit="1" customWidth="1"/>
    <col min="521" max="521" width="16.42578125" style="1" customWidth="1"/>
    <col min="522" max="522" width="19.140625" style="1" customWidth="1"/>
    <col min="523" max="526" width="18.140625" style="1" bestFit="1" customWidth="1"/>
    <col min="527" max="527" width="18.7109375" style="1" customWidth="1"/>
    <col min="528" max="528" width="13.85546875" style="1" bestFit="1" customWidth="1"/>
    <col min="529" max="768" width="6.85546875" style="1"/>
    <col min="769" max="769" width="9.7109375" style="1" customWidth="1"/>
    <col min="770" max="770" width="0" style="1" hidden="1" customWidth="1"/>
    <col min="771" max="771" width="6.7109375" style="1" bestFit="1" customWidth="1"/>
    <col min="772" max="772" width="47.42578125" style="1" customWidth="1"/>
    <col min="773" max="773" width="17" style="1" bestFit="1" customWidth="1"/>
    <col min="774" max="774" width="18.140625" style="1" bestFit="1" customWidth="1"/>
    <col min="775" max="776" width="15.28515625" style="1" bestFit="1" customWidth="1"/>
    <col min="777" max="777" width="16.42578125" style="1" customWidth="1"/>
    <col min="778" max="778" width="19.140625" style="1" customWidth="1"/>
    <col min="779" max="782" width="18.140625" style="1" bestFit="1" customWidth="1"/>
    <col min="783" max="783" width="18.7109375" style="1" customWidth="1"/>
    <col min="784" max="784" width="13.85546875" style="1" bestFit="1" customWidth="1"/>
    <col min="785" max="1024" width="6.85546875" style="1"/>
    <col min="1025" max="1025" width="9.7109375" style="1" customWidth="1"/>
    <col min="1026" max="1026" width="0" style="1" hidden="1" customWidth="1"/>
    <col min="1027" max="1027" width="6.7109375" style="1" bestFit="1" customWidth="1"/>
    <col min="1028" max="1028" width="47.42578125" style="1" customWidth="1"/>
    <col min="1029" max="1029" width="17" style="1" bestFit="1" customWidth="1"/>
    <col min="1030" max="1030" width="18.140625" style="1" bestFit="1" customWidth="1"/>
    <col min="1031" max="1032" width="15.28515625" style="1" bestFit="1" customWidth="1"/>
    <col min="1033" max="1033" width="16.42578125" style="1" customWidth="1"/>
    <col min="1034" max="1034" width="19.140625" style="1" customWidth="1"/>
    <col min="1035" max="1038" width="18.140625" style="1" bestFit="1" customWidth="1"/>
    <col min="1039" max="1039" width="18.7109375" style="1" customWidth="1"/>
    <col min="1040" max="1040" width="13.85546875" style="1" bestFit="1" customWidth="1"/>
    <col min="1041" max="1280" width="6.85546875" style="1"/>
    <col min="1281" max="1281" width="9.7109375" style="1" customWidth="1"/>
    <col min="1282" max="1282" width="0" style="1" hidden="1" customWidth="1"/>
    <col min="1283" max="1283" width="6.7109375" style="1" bestFit="1" customWidth="1"/>
    <col min="1284" max="1284" width="47.42578125" style="1" customWidth="1"/>
    <col min="1285" max="1285" width="17" style="1" bestFit="1" customWidth="1"/>
    <col min="1286" max="1286" width="18.140625" style="1" bestFit="1" customWidth="1"/>
    <col min="1287" max="1288" width="15.28515625" style="1" bestFit="1" customWidth="1"/>
    <col min="1289" max="1289" width="16.42578125" style="1" customWidth="1"/>
    <col min="1290" max="1290" width="19.140625" style="1" customWidth="1"/>
    <col min="1291" max="1294" width="18.140625" style="1" bestFit="1" customWidth="1"/>
    <col min="1295" max="1295" width="18.7109375" style="1" customWidth="1"/>
    <col min="1296" max="1296" width="13.85546875" style="1" bestFit="1" customWidth="1"/>
    <col min="1297" max="1536" width="6.85546875" style="1"/>
    <col min="1537" max="1537" width="9.7109375" style="1" customWidth="1"/>
    <col min="1538" max="1538" width="0" style="1" hidden="1" customWidth="1"/>
    <col min="1539" max="1539" width="6.7109375" style="1" bestFit="1" customWidth="1"/>
    <col min="1540" max="1540" width="47.42578125" style="1" customWidth="1"/>
    <col min="1541" max="1541" width="17" style="1" bestFit="1" customWidth="1"/>
    <col min="1542" max="1542" width="18.140625" style="1" bestFit="1" customWidth="1"/>
    <col min="1543" max="1544" width="15.28515625" style="1" bestFit="1" customWidth="1"/>
    <col min="1545" max="1545" width="16.42578125" style="1" customWidth="1"/>
    <col min="1546" max="1546" width="19.140625" style="1" customWidth="1"/>
    <col min="1547" max="1550" width="18.140625" style="1" bestFit="1" customWidth="1"/>
    <col min="1551" max="1551" width="18.7109375" style="1" customWidth="1"/>
    <col min="1552" max="1552" width="13.85546875" style="1" bestFit="1" customWidth="1"/>
    <col min="1553" max="1792" width="6.85546875" style="1"/>
    <col min="1793" max="1793" width="9.7109375" style="1" customWidth="1"/>
    <col min="1794" max="1794" width="0" style="1" hidden="1" customWidth="1"/>
    <col min="1795" max="1795" width="6.7109375" style="1" bestFit="1" customWidth="1"/>
    <col min="1796" max="1796" width="47.42578125" style="1" customWidth="1"/>
    <col min="1797" max="1797" width="17" style="1" bestFit="1" customWidth="1"/>
    <col min="1798" max="1798" width="18.140625" style="1" bestFit="1" customWidth="1"/>
    <col min="1799" max="1800" width="15.28515625" style="1" bestFit="1" customWidth="1"/>
    <col min="1801" max="1801" width="16.42578125" style="1" customWidth="1"/>
    <col min="1802" max="1802" width="19.140625" style="1" customWidth="1"/>
    <col min="1803" max="1806" width="18.140625" style="1" bestFit="1" customWidth="1"/>
    <col min="1807" max="1807" width="18.7109375" style="1" customWidth="1"/>
    <col min="1808" max="1808" width="13.85546875" style="1" bestFit="1" customWidth="1"/>
    <col min="1809" max="2048" width="6.85546875" style="1"/>
    <col min="2049" max="2049" width="9.7109375" style="1" customWidth="1"/>
    <col min="2050" max="2050" width="0" style="1" hidden="1" customWidth="1"/>
    <col min="2051" max="2051" width="6.7109375" style="1" bestFit="1" customWidth="1"/>
    <col min="2052" max="2052" width="47.42578125" style="1" customWidth="1"/>
    <col min="2053" max="2053" width="17" style="1" bestFit="1" customWidth="1"/>
    <col min="2054" max="2054" width="18.140625" style="1" bestFit="1" customWidth="1"/>
    <col min="2055" max="2056" width="15.28515625" style="1" bestFit="1" customWidth="1"/>
    <col min="2057" max="2057" width="16.42578125" style="1" customWidth="1"/>
    <col min="2058" max="2058" width="19.140625" style="1" customWidth="1"/>
    <col min="2059" max="2062" width="18.140625" style="1" bestFit="1" customWidth="1"/>
    <col min="2063" max="2063" width="18.7109375" style="1" customWidth="1"/>
    <col min="2064" max="2064" width="13.85546875" style="1" bestFit="1" customWidth="1"/>
    <col min="2065" max="2304" width="6.85546875" style="1"/>
    <col min="2305" max="2305" width="9.7109375" style="1" customWidth="1"/>
    <col min="2306" max="2306" width="0" style="1" hidden="1" customWidth="1"/>
    <col min="2307" max="2307" width="6.7109375" style="1" bestFit="1" customWidth="1"/>
    <col min="2308" max="2308" width="47.42578125" style="1" customWidth="1"/>
    <col min="2309" max="2309" width="17" style="1" bestFit="1" customWidth="1"/>
    <col min="2310" max="2310" width="18.140625" style="1" bestFit="1" customWidth="1"/>
    <col min="2311" max="2312" width="15.28515625" style="1" bestFit="1" customWidth="1"/>
    <col min="2313" max="2313" width="16.42578125" style="1" customWidth="1"/>
    <col min="2314" max="2314" width="19.140625" style="1" customWidth="1"/>
    <col min="2315" max="2318" width="18.140625" style="1" bestFit="1" customWidth="1"/>
    <col min="2319" max="2319" width="18.7109375" style="1" customWidth="1"/>
    <col min="2320" max="2320" width="13.85546875" style="1" bestFit="1" customWidth="1"/>
    <col min="2321" max="2560" width="6.85546875" style="1"/>
    <col min="2561" max="2561" width="9.7109375" style="1" customWidth="1"/>
    <col min="2562" max="2562" width="0" style="1" hidden="1" customWidth="1"/>
    <col min="2563" max="2563" width="6.7109375" style="1" bestFit="1" customWidth="1"/>
    <col min="2564" max="2564" width="47.42578125" style="1" customWidth="1"/>
    <col min="2565" max="2565" width="17" style="1" bestFit="1" customWidth="1"/>
    <col min="2566" max="2566" width="18.140625" style="1" bestFit="1" customWidth="1"/>
    <col min="2567" max="2568" width="15.28515625" style="1" bestFit="1" customWidth="1"/>
    <col min="2569" max="2569" width="16.42578125" style="1" customWidth="1"/>
    <col min="2570" max="2570" width="19.140625" style="1" customWidth="1"/>
    <col min="2571" max="2574" width="18.140625" style="1" bestFit="1" customWidth="1"/>
    <col min="2575" max="2575" width="18.7109375" style="1" customWidth="1"/>
    <col min="2576" max="2576" width="13.85546875" style="1" bestFit="1" customWidth="1"/>
    <col min="2577" max="2816" width="6.85546875" style="1"/>
    <col min="2817" max="2817" width="9.7109375" style="1" customWidth="1"/>
    <col min="2818" max="2818" width="0" style="1" hidden="1" customWidth="1"/>
    <col min="2819" max="2819" width="6.7109375" style="1" bestFit="1" customWidth="1"/>
    <col min="2820" max="2820" width="47.42578125" style="1" customWidth="1"/>
    <col min="2821" max="2821" width="17" style="1" bestFit="1" customWidth="1"/>
    <col min="2822" max="2822" width="18.140625" style="1" bestFit="1" customWidth="1"/>
    <col min="2823" max="2824" width="15.28515625" style="1" bestFit="1" customWidth="1"/>
    <col min="2825" max="2825" width="16.42578125" style="1" customWidth="1"/>
    <col min="2826" max="2826" width="19.140625" style="1" customWidth="1"/>
    <col min="2827" max="2830" width="18.140625" style="1" bestFit="1" customWidth="1"/>
    <col min="2831" max="2831" width="18.7109375" style="1" customWidth="1"/>
    <col min="2832" max="2832" width="13.85546875" style="1" bestFit="1" customWidth="1"/>
    <col min="2833" max="3072" width="6.85546875" style="1"/>
    <col min="3073" max="3073" width="9.7109375" style="1" customWidth="1"/>
    <col min="3074" max="3074" width="0" style="1" hidden="1" customWidth="1"/>
    <col min="3075" max="3075" width="6.7109375" style="1" bestFit="1" customWidth="1"/>
    <col min="3076" max="3076" width="47.42578125" style="1" customWidth="1"/>
    <col min="3077" max="3077" width="17" style="1" bestFit="1" customWidth="1"/>
    <col min="3078" max="3078" width="18.140625" style="1" bestFit="1" customWidth="1"/>
    <col min="3079" max="3080" width="15.28515625" style="1" bestFit="1" customWidth="1"/>
    <col min="3081" max="3081" width="16.42578125" style="1" customWidth="1"/>
    <col min="3082" max="3082" width="19.140625" style="1" customWidth="1"/>
    <col min="3083" max="3086" width="18.140625" style="1" bestFit="1" customWidth="1"/>
    <col min="3087" max="3087" width="18.7109375" style="1" customWidth="1"/>
    <col min="3088" max="3088" width="13.85546875" style="1" bestFit="1" customWidth="1"/>
    <col min="3089" max="3328" width="6.85546875" style="1"/>
    <col min="3329" max="3329" width="9.7109375" style="1" customWidth="1"/>
    <col min="3330" max="3330" width="0" style="1" hidden="1" customWidth="1"/>
    <col min="3331" max="3331" width="6.7109375" style="1" bestFit="1" customWidth="1"/>
    <col min="3332" max="3332" width="47.42578125" style="1" customWidth="1"/>
    <col min="3333" max="3333" width="17" style="1" bestFit="1" customWidth="1"/>
    <col min="3334" max="3334" width="18.140625" style="1" bestFit="1" customWidth="1"/>
    <col min="3335" max="3336" width="15.28515625" style="1" bestFit="1" customWidth="1"/>
    <col min="3337" max="3337" width="16.42578125" style="1" customWidth="1"/>
    <col min="3338" max="3338" width="19.140625" style="1" customWidth="1"/>
    <col min="3339" max="3342" width="18.140625" style="1" bestFit="1" customWidth="1"/>
    <col min="3343" max="3343" width="18.7109375" style="1" customWidth="1"/>
    <col min="3344" max="3344" width="13.85546875" style="1" bestFit="1" customWidth="1"/>
    <col min="3345" max="3584" width="6.85546875" style="1"/>
    <col min="3585" max="3585" width="9.7109375" style="1" customWidth="1"/>
    <col min="3586" max="3586" width="0" style="1" hidden="1" customWidth="1"/>
    <col min="3587" max="3587" width="6.7109375" style="1" bestFit="1" customWidth="1"/>
    <col min="3588" max="3588" width="47.42578125" style="1" customWidth="1"/>
    <col min="3589" max="3589" width="17" style="1" bestFit="1" customWidth="1"/>
    <col min="3590" max="3590" width="18.140625" style="1" bestFit="1" customWidth="1"/>
    <col min="3591" max="3592" width="15.28515625" style="1" bestFit="1" customWidth="1"/>
    <col min="3593" max="3593" width="16.42578125" style="1" customWidth="1"/>
    <col min="3594" max="3594" width="19.140625" style="1" customWidth="1"/>
    <col min="3595" max="3598" width="18.140625" style="1" bestFit="1" customWidth="1"/>
    <col min="3599" max="3599" width="18.7109375" style="1" customWidth="1"/>
    <col min="3600" max="3600" width="13.85546875" style="1" bestFit="1" customWidth="1"/>
    <col min="3601" max="3840" width="6.85546875" style="1"/>
    <col min="3841" max="3841" width="9.7109375" style="1" customWidth="1"/>
    <col min="3842" max="3842" width="0" style="1" hidden="1" customWidth="1"/>
    <col min="3843" max="3843" width="6.7109375" style="1" bestFit="1" customWidth="1"/>
    <col min="3844" max="3844" width="47.42578125" style="1" customWidth="1"/>
    <col min="3845" max="3845" width="17" style="1" bestFit="1" customWidth="1"/>
    <col min="3846" max="3846" width="18.140625" style="1" bestFit="1" customWidth="1"/>
    <col min="3847" max="3848" width="15.28515625" style="1" bestFit="1" customWidth="1"/>
    <col min="3849" max="3849" width="16.42578125" style="1" customWidth="1"/>
    <col min="3850" max="3850" width="19.140625" style="1" customWidth="1"/>
    <col min="3851" max="3854" width="18.140625" style="1" bestFit="1" customWidth="1"/>
    <col min="3855" max="3855" width="18.7109375" style="1" customWidth="1"/>
    <col min="3856" max="3856" width="13.85546875" style="1" bestFit="1" customWidth="1"/>
    <col min="3857" max="4096" width="6.85546875" style="1"/>
    <col min="4097" max="4097" width="9.7109375" style="1" customWidth="1"/>
    <col min="4098" max="4098" width="0" style="1" hidden="1" customWidth="1"/>
    <col min="4099" max="4099" width="6.7109375" style="1" bestFit="1" customWidth="1"/>
    <col min="4100" max="4100" width="47.42578125" style="1" customWidth="1"/>
    <col min="4101" max="4101" width="17" style="1" bestFit="1" customWidth="1"/>
    <col min="4102" max="4102" width="18.140625" style="1" bestFit="1" customWidth="1"/>
    <col min="4103" max="4104" width="15.28515625" style="1" bestFit="1" customWidth="1"/>
    <col min="4105" max="4105" width="16.42578125" style="1" customWidth="1"/>
    <col min="4106" max="4106" width="19.140625" style="1" customWidth="1"/>
    <col min="4107" max="4110" width="18.140625" style="1" bestFit="1" customWidth="1"/>
    <col min="4111" max="4111" width="18.7109375" style="1" customWidth="1"/>
    <col min="4112" max="4112" width="13.85546875" style="1" bestFit="1" customWidth="1"/>
    <col min="4113" max="4352" width="6.85546875" style="1"/>
    <col min="4353" max="4353" width="9.7109375" style="1" customWidth="1"/>
    <col min="4354" max="4354" width="0" style="1" hidden="1" customWidth="1"/>
    <col min="4355" max="4355" width="6.7109375" style="1" bestFit="1" customWidth="1"/>
    <col min="4356" max="4356" width="47.42578125" style="1" customWidth="1"/>
    <col min="4357" max="4357" width="17" style="1" bestFit="1" customWidth="1"/>
    <col min="4358" max="4358" width="18.140625" style="1" bestFit="1" customWidth="1"/>
    <col min="4359" max="4360" width="15.28515625" style="1" bestFit="1" customWidth="1"/>
    <col min="4361" max="4361" width="16.42578125" style="1" customWidth="1"/>
    <col min="4362" max="4362" width="19.140625" style="1" customWidth="1"/>
    <col min="4363" max="4366" width="18.140625" style="1" bestFit="1" customWidth="1"/>
    <col min="4367" max="4367" width="18.7109375" style="1" customWidth="1"/>
    <col min="4368" max="4368" width="13.85546875" style="1" bestFit="1" customWidth="1"/>
    <col min="4369" max="4608" width="6.85546875" style="1"/>
    <col min="4609" max="4609" width="9.7109375" style="1" customWidth="1"/>
    <col min="4610" max="4610" width="0" style="1" hidden="1" customWidth="1"/>
    <col min="4611" max="4611" width="6.7109375" style="1" bestFit="1" customWidth="1"/>
    <col min="4612" max="4612" width="47.42578125" style="1" customWidth="1"/>
    <col min="4613" max="4613" width="17" style="1" bestFit="1" customWidth="1"/>
    <col min="4614" max="4614" width="18.140625" style="1" bestFit="1" customWidth="1"/>
    <col min="4615" max="4616" width="15.28515625" style="1" bestFit="1" customWidth="1"/>
    <col min="4617" max="4617" width="16.42578125" style="1" customWidth="1"/>
    <col min="4618" max="4618" width="19.140625" style="1" customWidth="1"/>
    <col min="4619" max="4622" width="18.140625" style="1" bestFit="1" customWidth="1"/>
    <col min="4623" max="4623" width="18.7109375" style="1" customWidth="1"/>
    <col min="4624" max="4624" width="13.85546875" style="1" bestFit="1" customWidth="1"/>
    <col min="4625" max="4864" width="6.85546875" style="1"/>
    <col min="4865" max="4865" width="9.7109375" style="1" customWidth="1"/>
    <col min="4866" max="4866" width="0" style="1" hidden="1" customWidth="1"/>
    <col min="4867" max="4867" width="6.7109375" style="1" bestFit="1" customWidth="1"/>
    <col min="4868" max="4868" width="47.42578125" style="1" customWidth="1"/>
    <col min="4869" max="4869" width="17" style="1" bestFit="1" customWidth="1"/>
    <col min="4870" max="4870" width="18.140625" style="1" bestFit="1" customWidth="1"/>
    <col min="4871" max="4872" width="15.28515625" style="1" bestFit="1" customWidth="1"/>
    <col min="4873" max="4873" width="16.42578125" style="1" customWidth="1"/>
    <col min="4874" max="4874" width="19.140625" style="1" customWidth="1"/>
    <col min="4875" max="4878" width="18.140625" style="1" bestFit="1" customWidth="1"/>
    <col min="4879" max="4879" width="18.7109375" style="1" customWidth="1"/>
    <col min="4880" max="4880" width="13.85546875" style="1" bestFit="1" customWidth="1"/>
    <col min="4881" max="5120" width="6.85546875" style="1"/>
    <col min="5121" max="5121" width="9.7109375" style="1" customWidth="1"/>
    <col min="5122" max="5122" width="0" style="1" hidden="1" customWidth="1"/>
    <col min="5123" max="5123" width="6.7109375" style="1" bestFit="1" customWidth="1"/>
    <col min="5124" max="5124" width="47.42578125" style="1" customWidth="1"/>
    <col min="5125" max="5125" width="17" style="1" bestFit="1" customWidth="1"/>
    <col min="5126" max="5126" width="18.140625" style="1" bestFit="1" customWidth="1"/>
    <col min="5127" max="5128" width="15.28515625" style="1" bestFit="1" customWidth="1"/>
    <col min="5129" max="5129" width="16.42578125" style="1" customWidth="1"/>
    <col min="5130" max="5130" width="19.140625" style="1" customWidth="1"/>
    <col min="5131" max="5134" width="18.140625" style="1" bestFit="1" customWidth="1"/>
    <col min="5135" max="5135" width="18.7109375" style="1" customWidth="1"/>
    <col min="5136" max="5136" width="13.85546875" style="1" bestFit="1" customWidth="1"/>
    <col min="5137" max="5376" width="6.85546875" style="1"/>
    <col min="5377" max="5377" width="9.7109375" style="1" customWidth="1"/>
    <col min="5378" max="5378" width="0" style="1" hidden="1" customWidth="1"/>
    <col min="5379" max="5379" width="6.7109375" style="1" bestFit="1" customWidth="1"/>
    <col min="5380" max="5380" width="47.42578125" style="1" customWidth="1"/>
    <col min="5381" max="5381" width="17" style="1" bestFit="1" customWidth="1"/>
    <col min="5382" max="5382" width="18.140625" style="1" bestFit="1" customWidth="1"/>
    <col min="5383" max="5384" width="15.28515625" style="1" bestFit="1" customWidth="1"/>
    <col min="5385" max="5385" width="16.42578125" style="1" customWidth="1"/>
    <col min="5386" max="5386" width="19.140625" style="1" customWidth="1"/>
    <col min="5387" max="5390" width="18.140625" style="1" bestFit="1" customWidth="1"/>
    <col min="5391" max="5391" width="18.7109375" style="1" customWidth="1"/>
    <col min="5392" max="5392" width="13.85546875" style="1" bestFit="1" customWidth="1"/>
    <col min="5393" max="5632" width="6.85546875" style="1"/>
    <col min="5633" max="5633" width="9.7109375" style="1" customWidth="1"/>
    <col min="5634" max="5634" width="0" style="1" hidden="1" customWidth="1"/>
    <col min="5635" max="5635" width="6.7109375" style="1" bestFit="1" customWidth="1"/>
    <col min="5636" max="5636" width="47.42578125" style="1" customWidth="1"/>
    <col min="5637" max="5637" width="17" style="1" bestFit="1" customWidth="1"/>
    <col min="5638" max="5638" width="18.140625" style="1" bestFit="1" customWidth="1"/>
    <col min="5639" max="5640" width="15.28515625" style="1" bestFit="1" customWidth="1"/>
    <col min="5641" max="5641" width="16.42578125" style="1" customWidth="1"/>
    <col min="5642" max="5642" width="19.140625" style="1" customWidth="1"/>
    <col min="5643" max="5646" width="18.140625" style="1" bestFit="1" customWidth="1"/>
    <col min="5647" max="5647" width="18.7109375" style="1" customWidth="1"/>
    <col min="5648" max="5648" width="13.85546875" style="1" bestFit="1" customWidth="1"/>
    <col min="5649" max="5888" width="6.85546875" style="1"/>
    <col min="5889" max="5889" width="9.7109375" style="1" customWidth="1"/>
    <col min="5890" max="5890" width="0" style="1" hidden="1" customWidth="1"/>
    <col min="5891" max="5891" width="6.7109375" style="1" bestFit="1" customWidth="1"/>
    <col min="5892" max="5892" width="47.42578125" style="1" customWidth="1"/>
    <col min="5893" max="5893" width="17" style="1" bestFit="1" customWidth="1"/>
    <col min="5894" max="5894" width="18.140625" style="1" bestFit="1" customWidth="1"/>
    <col min="5895" max="5896" width="15.28515625" style="1" bestFit="1" customWidth="1"/>
    <col min="5897" max="5897" width="16.42578125" style="1" customWidth="1"/>
    <col min="5898" max="5898" width="19.140625" style="1" customWidth="1"/>
    <col min="5899" max="5902" width="18.140625" style="1" bestFit="1" customWidth="1"/>
    <col min="5903" max="5903" width="18.7109375" style="1" customWidth="1"/>
    <col min="5904" max="5904" width="13.85546875" style="1" bestFit="1" customWidth="1"/>
    <col min="5905" max="6144" width="6.85546875" style="1"/>
    <col min="6145" max="6145" width="9.7109375" style="1" customWidth="1"/>
    <col min="6146" max="6146" width="0" style="1" hidden="1" customWidth="1"/>
    <col min="6147" max="6147" width="6.7109375" style="1" bestFit="1" customWidth="1"/>
    <col min="6148" max="6148" width="47.42578125" style="1" customWidth="1"/>
    <col min="6149" max="6149" width="17" style="1" bestFit="1" customWidth="1"/>
    <col min="6150" max="6150" width="18.140625" style="1" bestFit="1" customWidth="1"/>
    <col min="6151" max="6152" width="15.28515625" style="1" bestFit="1" customWidth="1"/>
    <col min="6153" max="6153" width="16.42578125" style="1" customWidth="1"/>
    <col min="6154" max="6154" width="19.140625" style="1" customWidth="1"/>
    <col min="6155" max="6158" width="18.140625" style="1" bestFit="1" customWidth="1"/>
    <col min="6159" max="6159" width="18.7109375" style="1" customWidth="1"/>
    <col min="6160" max="6160" width="13.85546875" style="1" bestFit="1" customWidth="1"/>
    <col min="6161" max="6400" width="6.85546875" style="1"/>
    <col min="6401" max="6401" width="9.7109375" style="1" customWidth="1"/>
    <col min="6402" max="6402" width="0" style="1" hidden="1" customWidth="1"/>
    <col min="6403" max="6403" width="6.7109375" style="1" bestFit="1" customWidth="1"/>
    <col min="6404" max="6404" width="47.42578125" style="1" customWidth="1"/>
    <col min="6405" max="6405" width="17" style="1" bestFit="1" customWidth="1"/>
    <col min="6406" max="6406" width="18.140625" style="1" bestFit="1" customWidth="1"/>
    <col min="6407" max="6408" width="15.28515625" style="1" bestFit="1" customWidth="1"/>
    <col min="6409" max="6409" width="16.42578125" style="1" customWidth="1"/>
    <col min="6410" max="6410" width="19.140625" style="1" customWidth="1"/>
    <col min="6411" max="6414" width="18.140625" style="1" bestFit="1" customWidth="1"/>
    <col min="6415" max="6415" width="18.7109375" style="1" customWidth="1"/>
    <col min="6416" max="6416" width="13.85546875" style="1" bestFit="1" customWidth="1"/>
    <col min="6417" max="6656" width="6.85546875" style="1"/>
    <col min="6657" max="6657" width="9.7109375" style="1" customWidth="1"/>
    <col min="6658" max="6658" width="0" style="1" hidden="1" customWidth="1"/>
    <col min="6659" max="6659" width="6.7109375" style="1" bestFit="1" customWidth="1"/>
    <col min="6660" max="6660" width="47.42578125" style="1" customWidth="1"/>
    <col min="6661" max="6661" width="17" style="1" bestFit="1" customWidth="1"/>
    <col min="6662" max="6662" width="18.140625" style="1" bestFit="1" customWidth="1"/>
    <col min="6663" max="6664" width="15.28515625" style="1" bestFit="1" customWidth="1"/>
    <col min="6665" max="6665" width="16.42578125" style="1" customWidth="1"/>
    <col min="6666" max="6666" width="19.140625" style="1" customWidth="1"/>
    <col min="6667" max="6670" width="18.140625" style="1" bestFit="1" customWidth="1"/>
    <col min="6671" max="6671" width="18.7109375" style="1" customWidth="1"/>
    <col min="6672" max="6672" width="13.85546875" style="1" bestFit="1" customWidth="1"/>
    <col min="6673" max="6912" width="6.85546875" style="1"/>
    <col min="6913" max="6913" width="9.7109375" style="1" customWidth="1"/>
    <col min="6914" max="6914" width="0" style="1" hidden="1" customWidth="1"/>
    <col min="6915" max="6915" width="6.7109375" style="1" bestFit="1" customWidth="1"/>
    <col min="6916" max="6916" width="47.42578125" style="1" customWidth="1"/>
    <col min="6917" max="6917" width="17" style="1" bestFit="1" customWidth="1"/>
    <col min="6918" max="6918" width="18.140625" style="1" bestFit="1" customWidth="1"/>
    <col min="6919" max="6920" width="15.28515625" style="1" bestFit="1" customWidth="1"/>
    <col min="6921" max="6921" width="16.42578125" style="1" customWidth="1"/>
    <col min="6922" max="6922" width="19.140625" style="1" customWidth="1"/>
    <col min="6923" max="6926" width="18.140625" style="1" bestFit="1" customWidth="1"/>
    <col min="6927" max="6927" width="18.7109375" style="1" customWidth="1"/>
    <col min="6928" max="6928" width="13.85546875" style="1" bestFit="1" customWidth="1"/>
    <col min="6929" max="7168" width="6.85546875" style="1"/>
    <col min="7169" max="7169" width="9.7109375" style="1" customWidth="1"/>
    <col min="7170" max="7170" width="0" style="1" hidden="1" customWidth="1"/>
    <col min="7171" max="7171" width="6.7109375" style="1" bestFit="1" customWidth="1"/>
    <col min="7172" max="7172" width="47.42578125" style="1" customWidth="1"/>
    <col min="7173" max="7173" width="17" style="1" bestFit="1" customWidth="1"/>
    <col min="7174" max="7174" width="18.140625" style="1" bestFit="1" customWidth="1"/>
    <col min="7175" max="7176" width="15.28515625" style="1" bestFit="1" customWidth="1"/>
    <col min="7177" max="7177" width="16.42578125" style="1" customWidth="1"/>
    <col min="7178" max="7178" width="19.140625" style="1" customWidth="1"/>
    <col min="7179" max="7182" width="18.140625" style="1" bestFit="1" customWidth="1"/>
    <col min="7183" max="7183" width="18.7109375" style="1" customWidth="1"/>
    <col min="7184" max="7184" width="13.85546875" style="1" bestFit="1" customWidth="1"/>
    <col min="7185" max="7424" width="6.85546875" style="1"/>
    <col min="7425" max="7425" width="9.7109375" style="1" customWidth="1"/>
    <col min="7426" max="7426" width="0" style="1" hidden="1" customWidth="1"/>
    <col min="7427" max="7427" width="6.7109375" style="1" bestFit="1" customWidth="1"/>
    <col min="7428" max="7428" width="47.42578125" style="1" customWidth="1"/>
    <col min="7429" max="7429" width="17" style="1" bestFit="1" customWidth="1"/>
    <col min="7430" max="7430" width="18.140625" style="1" bestFit="1" customWidth="1"/>
    <col min="7431" max="7432" width="15.28515625" style="1" bestFit="1" customWidth="1"/>
    <col min="7433" max="7433" width="16.42578125" style="1" customWidth="1"/>
    <col min="7434" max="7434" width="19.140625" style="1" customWidth="1"/>
    <col min="7435" max="7438" width="18.140625" style="1" bestFit="1" customWidth="1"/>
    <col min="7439" max="7439" width="18.7109375" style="1" customWidth="1"/>
    <col min="7440" max="7440" width="13.85546875" style="1" bestFit="1" customWidth="1"/>
    <col min="7441" max="7680" width="6.85546875" style="1"/>
    <col min="7681" max="7681" width="9.7109375" style="1" customWidth="1"/>
    <col min="7682" max="7682" width="0" style="1" hidden="1" customWidth="1"/>
    <col min="7683" max="7683" width="6.7109375" style="1" bestFit="1" customWidth="1"/>
    <col min="7684" max="7684" width="47.42578125" style="1" customWidth="1"/>
    <col min="7685" max="7685" width="17" style="1" bestFit="1" customWidth="1"/>
    <col min="7686" max="7686" width="18.140625" style="1" bestFit="1" customWidth="1"/>
    <col min="7687" max="7688" width="15.28515625" style="1" bestFit="1" customWidth="1"/>
    <col min="7689" max="7689" width="16.42578125" style="1" customWidth="1"/>
    <col min="7690" max="7690" width="19.140625" style="1" customWidth="1"/>
    <col min="7691" max="7694" width="18.140625" style="1" bestFit="1" customWidth="1"/>
    <col min="7695" max="7695" width="18.7109375" style="1" customWidth="1"/>
    <col min="7696" max="7696" width="13.85546875" style="1" bestFit="1" customWidth="1"/>
    <col min="7697" max="7936" width="6.85546875" style="1"/>
    <col min="7937" max="7937" width="9.7109375" style="1" customWidth="1"/>
    <col min="7938" max="7938" width="0" style="1" hidden="1" customWidth="1"/>
    <col min="7939" max="7939" width="6.7109375" style="1" bestFit="1" customWidth="1"/>
    <col min="7940" max="7940" width="47.42578125" style="1" customWidth="1"/>
    <col min="7941" max="7941" width="17" style="1" bestFit="1" customWidth="1"/>
    <col min="7942" max="7942" width="18.140625" style="1" bestFit="1" customWidth="1"/>
    <col min="7943" max="7944" width="15.28515625" style="1" bestFit="1" customWidth="1"/>
    <col min="7945" max="7945" width="16.42578125" style="1" customWidth="1"/>
    <col min="7946" max="7946" width="19.140625" style="1" customWidth="1"/>
    <col min="7947" max="7950" width="18.140625" style="1" bestFit="1" customWidth="1"/>
    <col min="7951" max="7951" width="18.7109375" style="1" customWidth="1"/>
    <col min="7952" max="7952" width="13.85546875" style="1" bestFit="1" customWidth="1"/>
    <col min="7953" max="8192" width="6.85546875" style="1"/>
    <col min="8193" max="8193" width="9.7109375" style="1" customWidth="1"/>
    <col min="8194" max="8194" width="0" style="1" hidden="1" customWidth="1"/>
    <col min="8195" max="8195" width="6.7109375" style="1" bestFit="1" customWidth="1"/>
    <col min="8196" max="8196" width="47.42578125" style="1" customWidth="1"/>
    <col min="8197" max="8197" width="17" style="1" bestFit="1" customWidth="1"/>
    <col min="8198" max="8198" width="18.140625" style="1" bestFit="1" customWidth="1"/>
    <col min="8199" max="8200" width="15.28515625" style="1" bestFit="1" customWidth="1"/>
    <col min="8201" max="8201" width="16.42578125" style="1" customWidth="1"/>
    <col min="8202" max="8202" width="19.140625" style="1" customWidth="1"/>
    <col min="8203" max="8206" width="18.140625" style="1" bestFit="1" customWidth="1"/>
    <col min="8207" max="8207" width="18.7109375" style="1" customWidth="1"/>
    <col min="8208" max="8208" width="13.85546875" style="1" bestFit="1" customWidth="1"/>
    <col min="8209" max="8448" width="6.85546875" style="1"/>
    <col min="8449" max="8449" width="9.7109375" style="1" customWidth="1"/>
    <col min="8450" max="8450" width="0" style="1" hidden="1" customWidth="1"/>
    <col min="8451" max="8451" width="6.7109375" style="1" bestFit="1" customWidth="1"/>
    <col min="8452" max="8452" width="47.42578125" style="1" customWidth="1"/>
    <col min="8453" max="8453" width="17" style="1" bestFit="1" customWidth="1"/>
    <col min="8454" max="8454" width="18.140625" style="1" bestFit="1" customWidth="1"/>
    <col min="8455" max="8456" width="15.28515625" style="1" bestFit="1" customWidth="1"/>
    <col min="8457" max="8457" width="16.42578125" style="1" customWidth="1"/>
    <col min="8458" max="8458" width="19.140625" style="1" customWidth="1"/>
    <col min="8459" max="8462" width="18.140625" style="1" bestFit="1" customWidth="1"/>
    <col min="8463" max="8463" width="18.7109375" style="1" customWidth="1"/>
    <col min="8464" max="8464" width="13.85546875" style="1" bestFit="1" customWidth="1"/>
    <col min="8465" max="8704" width="6.85546875" style="1"/>
    <col min="8705" max="8705" width="9.7109375" style="1" customWidth="1"/>
    <col min="8706" max="8706" width="0" style="1" hidden="1" customWidth="1"/>
    <col min="8707" max="8707" width="6.7109375" style="1" bestFit="1" customWidth="1"/>
    <col min="8708" max="8708" width="47.42578125" style="1" customWidth="1"/>
    <col min="8709" max="8709" width="17" style="1" bestFit="1" customWidth="1"/>
    <col min="8710" max="8710" width="18.140625" style="1" bestFit="1" customWidth="1"/>
    <col min="8711" max="8712" width="15.28515625" style="1" bestFit="1" customWidth="1"/>
    <col min="8713" max="8713" width="16.42578125" style="1" customWidth="1"/>
    <col min="8714" max="8714" width="19.140625" style="1" customWidth="1"/>
    <col min="8715" max="8718" width="18.140625" style="1" bestFit="1" customWidth="1"/>
    <col min="8719" max="8719" width="18.7109375" style="1" customWidth="1"/>
    <col min="8720" max="8720" width="13.85546875" style="1" bestFit="1" customWidth="1"/>
    <col min="8721" max="8960" width="6.85546875" style="1"/>
    <col min="8961" max="8961" width="9.7109375" style="1" customWidth="1"/>
    <col min="8962" max="8962" width="0" style="1" hidden="1" customWidth="1"/>
    <col min="8963" max="8963" width="6.7109375" style="1" bestFit="1" customWidth="1"/>
    <col min="8964" max="8964" width="47.42578125" style="1" customWidth="1"/>
    <col min="8965" max="8965" width="17" style="1" bestFit="1" customWidth="1"/>
    <col min="8966" max="8966" width="18.140625" style="1" bestFit="1" customWidth="1"/>
    <col min="8967" max="8968" width="15.28515625" style="1" bestFit="1" customWidth="1"/>
    <col min="8969" max="8969" width="16.42578125" style="1" customWidth="1"/>
    <col min="8970" max="8970" width="19.140625" style="1" customWidth="1"/>
    <col min="8971" max="8974" width="18.140625" style="1" bestFit="1" customWidth="1"/>
    <col min="8975" max="8975" width="18.7109375" style="1" customWidth="1"/>
    <col min="8976" max="8976" width="13.85546875" style="1" bestFit="1" customWidth="1"/>
    <col min="8977" max="9216" width="6.85546875" style="1"/>
    <col min="9217" max="9217" width="9.7109375" style="1" customWidth="1"/>
    <col min="9218" max="9218" width="0" style="1" hidden="1" customWidth="1"/>
    <col min="9219" max="9219" width="6.7109375" style="1" bestFit="1" customWidth="1"/>
    <col min="9220" max="9220" width="47.42578125" style="1" customWidth="1"/>
    <col min="9221" max="9221" width="17" style="1" bestFit="1" customWidth="1"/>
    <col min="9222" max="9222" width="18.140625" style="1" bestFit="1" customWidth="1"/>
    <col min="9223" max="9224" width="15.28515625" style="1" bestFit="1" customWidth="1"/>
    <col min="9225" max="9225" width="16.42578125" style="1" customWidth="1"/>
    <col min="9226" max="9226" width="19.140625" style="1" customWidth="1"/>
    <col min="9227" max="9230" width="18.140625" style="1" bestFit="1" customWidth="1"/>
    <col min="9231" max="9231" width="18.7109375" style="1" customWidth="1"/>
    <col min="9232" max="9232" width="13.85546875" style="1" bestFit="1" customWidth="1"/>
    <col min="9233" max="9472" width="6.85546875" style="1"/>
    <col min="9473" max="9473" width="9.7109375" style="1" customWidth="1"/>
    <col min="9474" max="9474" width="0" style="1" hidden="1" customWidth="1"/>
    <col min="9475" max="9475" width="6.7109375" style="1" bestFit="1" customWidth="1"/>
    <col min="9476" max="9476" width="47.42578125" style="1" customWidth="1"/>
    <col min="9477" max="9477" width="17" style="1" bestFit="1" customWidth="1"/>
    <col min="9478" max="9478" width="18.140625" style="1" bestFit="1" customWidth="1"/>
    <col min="9479" max="9480" width="15.28515625" style="1" bestFit="1" customWidth="1"/>
    <col min="9481" max="9481" width="16.42578125" style="1" customWidth="1"/>
    <col min="9482" max="9482" width="19.140625" style="1" customWidth="1"/>
    <col min="9483" max="9486" width="18.140625" style="1" bestFit="1" customWidth="1"/>
    <col min="9487" max="9487" width="18.7109375" style="1" customWidth="1"/>
    <col min="9488" max="9488" width="13.85546875" style="1" bestFit="1" customWidth="1"/>
    <col min="9489" max="9728" width="6.85546875" style="1"/>
    <col min="9729" max="9729" width="9.7109375" style="1" customWidth="1"/>
    <col min="9730" max="9730" width="0" style="1" hidden="1" customWidth="1"/>
    <col min="9731" max="9731" width="6.7109375" style="1" bestFit="1" customWidth="1"/>
    <col min="9732" max="9732" width="47.42578125" style="1" customWidth="1"/>
    <col min="9733" max="9733" width="17" style="1" bestFit="1" customWidth="1"/>
    <col min="9734" max="9734" width="18.140625" style="1" bestFit="1" customWidth="1"/>
    <col min="9735" max="9736" width="15.28515625" style="1" bestFit="1" customWidth="1"/>
    <col min="9737" max="9737" width="16.42578125" style="1" customWidth="1"/>
    <col min="9738" max="9738" width="19.140625" style="1" customWidth="1"/>
    <col min="9739" max="9742" width="18.140625" style="1" bestFit="1" customWidth="1"/>
    <col min="9743" max="9743" width="18.7109375" style="1" customWidth="1"/>
    <col min="9744" max="9744" width="13.85546875" style="1" bestFit="1" customWidth="1"/>
    <col min="9745" max="9984" width="6.85546875" style="1"/>
    <col min="9985" max="9985" width="9.7109375" style="1" customWidth="1"/>
    <col min="9986" max="9986" width="0" style="1" hidden="1" customWidth="1"/>
    <col min="9987" max="9987" width="6.7109375" style="1" bestFit="1" customWidth="1"/>
    <col min="9988" max="9988" width="47.42578125" style="1" customWidth="1"/>
    <col min="9989" max="9989" width="17" style="1" bestFit="1" customWidth="1"/>
    <col min="9990" max="9990" width="18.140625" style="1" bestFit="1" customWidth="1"/>
    <col min="9991" max="9992" width="15.28515625" style="1" bestFit="1" customWidth="1"/>
    <col min="9993" max="9993" width="16.42578125" style="1" customWidth="1"/>
    <col min="9994" max="9994" width="19.140625" style="1" customWidth="1"/>
    <col min="9995" max="9998" width="18.140625" style="1" bestFit="1" customWidth="1"/>
    <col min="9999" max="9999" width="18.7109375" style="1" customWidth="1"/>
    <col min="10000" max="10000" width="13.85546875" style="1" bestFit="1" customWidth="1"/>
    <col min="10001" max="10240" width="6.85546875" style="1"/>
    <col min="10241" max="10241" width="9.7109375" style="1" customWidth="1"/>
    <col min="10242" max="10242" width="0" style="1" hidden="1" customWidth="1"/>
    <col min="10243" max="10243" width="6.7109375" style="1" bestFit="1" customWidth="1"/>
    <col min="10244" max="10244" width="47.42578125" style="1" customWidth="1"/>
    <col min="10245" max="10245" width="17" style="1" bestFit="1" customWidth="1"/>
    <col min="10246" max="10246" width="18.140625" style="1" bestFit="1" customWidth="1"/>
    <col min="10247" max="10248" width="15.28515625" style="1" bestFit="1" customWidth="1"/>
    <col min="10249" max="10249" width="16.42578125" style="1" customWidth="1"/>
    <col min="10250" max="10250" width="19.140625" style="1" customWidth="1"/>
    <col min="10251" max="10254" width="18.140625" style="1" bestFit="1" customWidth="1"/>
    <col min="10255" max="10255" width="18.7109375" style="1" customWidth="1"/>
    <col min="10256" max="10256" width="13.85546875" style="1" bestFit="1" customWidth="1"/>
    <col min="10257" max="10496" width="6.85546875" style="1"/>
    <col min="10497" max="10497" width="9.7109375" style="1" customWidth="1"/>
    <col min="10498" max="10498" width="0" style="1" hidden="1" customWidth="1"/>
    <col min="10499" max="10499" width="6.7109375" style="1" bestFit="1" customWidth="1"/>
    <col min="10500" max="10500" width="47.42578125" style="1" customWidth="1"/>
    <col min="10501" max="10501" width="17" style="1" bestFit="1" customWidth="1"/>
    <col min="10502" max="10502" width="18.140625" style="1" bestFit="1" customWidth="1"/>
    <col min="10503" max="10504" width="15.28515625" style="1" bestFit="1" customWidth="1"/>
    <col min="10505" max="10505" width="16.42578125" style="1" customWidth="1"/>
    <col min="10506" max="10506" width="19.140625" style="1" customWidth="1"/>
    <col min="10507" max="10510" width="18.140625" style="1" bestFit="1" customWidth="1"/>
    <col min="10511" max="10511" width="18.7109375" style="1" customWidth="1"/>
    <col min="10512" max="10512" width="13.85546875" style="1" bestFit="1" customWidth="1"/>
    <col min="10513" max="10752" width="6.85546875" style="1"/>
    <col min="10753" max="10753" width="9.7109375" style="1" customWidth="1"/>
    <col min="10754" max="10754" width="0" style="1" hidden="1" customWidth="1"/>
    <col min="10755" max="10755" width="6.7109375" style="1" bestFit="1" customWidth="1"/>
    <col min="10756" max="10756" width="47.42578125" style="1" customWidth="1"/>
    <col min="10757" max="10757" width="17" style="1" bestFit="1" customWidth="1"/>
    <col min="10758" max="10758" width="18.140625" style="1" bestFit="1" customWidth="1"/>
    <col min="10759" max="10760" width="15.28515625" style="1" bestFit="1" customWidth="1"/>
    <col min="10761" max="10761" width="16.42578125" style="1" customWidth="1"/>
    <col min="10762" max="10762" width="19.140625" style="1" customWidth="1"/>
    <col min="10763" max="10766" width="18.140625" style="1" bestFit="1" customWidth="1"/>
    <col min="10767" max="10767" width="18.7109375" style="1" customWidth="1"/>
    <col min="10768" max="10768" width="13.85546875" style="1" bestFit="1" customWidth="1"/>
    <col min="10769" max="11008" width="6.85546875" style="1"/>
    <col min="11009" max="11009" width="9.7109375" style="1" customWidth="1"/>
    <col min="11010" max="11010" width="0" style="1" hidden="1" customWidth="1"/>
    <col min="11011" max="11011" width="6.7109375" style="1" bestFit="1" customWidth="1"/>
    <col min="11012" max="11012" width="47.42578125" style="1" customWidth="1"/>
    <col min="11013" max="11013" width="17" style="1" bestFit="1" customWidth="1"/>
    <col min="11014" max="11014" width="18.140625" style="1" bestFit="1" customWidth="1"/>
    <col min="11015" max="11016" width="15.28515625" style="1" bestFit="1" customWidth="1"/>
    <col min="11017" max="11017" width="16.42578125" style="1" customWidth="1"/>
    <col min="11018" max="11018" width="19.140625" style="1" customWidth="1"/>
    <col min="11019" max="11022" width="18.140625" style="1" bestFit="1" customWidth="1"/>
    <col min="11023" max="11023" width="18.7109375" style="1" customWidth="1"/>
    <col min="11024" max="11024" width="13.85546875" style="1" bestFit="1" customWidth="1"/>
    <col min="11025" max="11264" width="6.85546875" style="1"/>
    <col min="11265" max="11265" width="9.7109375" style="1" customWidth="1"/>
    <col min="11266" max="11266" width="0" style="1" hidden="1" customWidth="1"/>
    <col min="11267" max="11267" width="6.7109375" style="1" bestFit="1" customWidth="1"/>
    <col min="11268" max="11268" width="47.42578125" style="1" customWidth="1"/>
    <col min="11269" max="11269" width="17" style="1" bestFit="1" customWidth="1"/>
    <col min="11270" max="11270" width="18.140625" style="1" bestFit="1" customWidth="1"/>
    <col min="11271" max="11272" width="15.28515625" style="1" bestFit="1" customWidth="1"/>
    <col min="11273" max="11273" width="16.42578125" style="1" customWidth="1"/>
    <col min="11274" max="11274" width="19.140625" style="1" customWidth="1"/>
    <col min="11275" max="11278" width="18.140625" style="1" bestFit="1" customWidth="1"/>
    <col min="11279" max="11279" width="18.7109375" style="1" customWidth="1"/>
    <col min="11280" max="11280" width="13.85546875" style="1" bestFit="1" customWidth="1"/>
    <col min="11281" max="11520" width="6.85546875" style="1"/>
    <col min="11521" max="11521" width="9.7109375" style="1" customWidth="1"/>
    <col min="11522" max="11522" width="0" style="1" hidden="1" customWidth="1"/>
    <col min="11523" max="11523" width="6.7109375" style="1" bestFit="1" customWidth="1"/>
    <col min="11524" max="11524" width="47.42578125" style="1" customWidth="1"/>
    <col min="11525" max="11525" width="17" style="1" bestFit="1" customWidth="1"/>
    <col min="11526" max="11526" width="18.140625" style="1" bestFit="1" customWidth="1"/>
    <col min="11527" max="11528" width="15.28515625" style="1" bestFit="1" customWidth="1"/>
    <col min="11529" max="11529" width="16.42578125" style="1" customWidth="1"/>
    <col min="11530" max="11530" width="19.140625" style="1" customWidth="1"/>
    <col min="11531" max="11534" width="18.140625" style="1" bestFit="1" customWidth="1"/>
    <col min="11535" max="11535" width="18.7109375" style="1" customWidth="1"/>
    <col min="11536" max="11536" width="13.85546875" style="1" bestFit="1" customWidth="1"/>
    <col min="11537" max="11776" width="6.85546875" style="1"/>
    <col min="11777" max="11777" width="9.7109375" style="1" customWidth="1"/>
    <col min="11778" max="11778" width="0" style="1" hidden="1" customWidth="1"/>
    <col min="11779" max="11779" width="6.7109375" style="1" bestFit="1" customWidth="1"/>
    <col min="11780" max="11780" width="47.42578125" style="1" customWidth="1"/>
    <col min="11781" max="11781" width="17" style="1" bestFit="1" customWidth="1"/>
    <col min="11782" max="11782" width="18.140625" style="1" bestFit="1" customWidth="1"/>
    <col min="11783" max="11784" width="15.28515625" style="1" bestFit="1" customWidth="1"/>
    <col min="11785" max="11785" width="16.42578125" style="1" customWidth="1"/>
    <col min="11786" max="11786" width="19.140625" style="1" customWidth="1"/>
    <col min="11787" max="11790" width="18.140625" style="1" bestFit="1" customWidth="1"/>
    <col min="11791" max="11791" width="18.7109375" style="1" customWidth="1"/>
    <col min="11792" max="11792" width="13.85546875" style="1" bestFit="1" customWidth="1"/>
    <col min="11793" max="12032" width="6.85546875" style="1"/>
    <col min="12033" max="12033" width="9.7109375" style="1" customWidth="1"/>
    <col min="12034" max="12034" width="0" style="1" hidden="1" customWidth="1"/>
    <col min="12035" max="12035" width="6.7109375" style="1" bestFit="1" customWidth="1"/>
    <col min="12036" max="12036" width="47.42578125" style="1" customWidth="1"/>
    <col min="12037" max="12037" width="17" style="1" bestFit="1" customWidth="1"/>
    <col min="12038" max="12038" width="18.140625" style="1" bestFit="1" customWidth="1"/>
    <col min="12039" max="12040" width="15.28515625" style="1" bestFit="1" customWidth="1"/>
    <col min="12041" max="12041" width="16.42578125" style="1" customWidth="1"/>
    <col min="12042" max="12042" width="19.140625" style="1" customWidth="1"/>
    <col min="12043" max="12046" width="18.140625" style="1" bestFit="1" customWidth="1"/>
    <col min="12047" max="12047" width="18.7109375" style="1" customWidth="1"/>
    <col min="12048" max="12048" width="13.85546875" style="1" bestFit="1" customWidth="1"/>
    <col min="12049" max="12288" width="6.85546875" style="1"/>
    <col min="12289" max="12289" width="9.7109375" style="1" customWidth="1"/>
    <col min="12290" max="12290" width="0" style="1" hidden="1" customWidth="1"/>
    <col min="12291" max="12291" width="6.7109375" style="1" bestFit="1" customWidth="1"/>
    <col min="12292" max="12292" width="47.42578125" style="1" customWidth="1"/>
    <col min="12293" max="12293" width="17" style="1" bestFit="1" customWidth="1"/>
    <col min="12294" max="12294" width="18.140625" style="1" bestFit="1" customWidth="1"/>
    <col min="12295" max="12296" width="15.28515625" style="1" bestFit="1" customWidth="1"/>
    <col min="12297" max="12297" width="16.42578125" style="1" customWidth="1"/>
    <col min="12298" max="12298" width="19.140625" style="1" customWidth="1"/>
    <col min="12299" max="12302" width="18.140625" style="1" bestFit="1" customWidth="1"/>
    <col min="12303" max="12303" width="18.7109375" style="1" customWidth="1"/>
    <col min="12304" max="12304" width="13.85546875" style="1" bestFit="1" customWidth="1"/>
    <col min="12305" max="12544" width="6.85546875" style="1"/>
    <col min="12545" max="12545" width="9.7109375" style="1" customWidth="1"/>
    <col min="12546" max="12546" width="0" style="1" hidden="1" customWidth="1"/>
    <col min="12547" max="12547" width="6.7109375" style="1" bestFit="1" customWidth="1"/>
    <col min="12548" max="12548" width="47.42578125" style="1" customWidth="1"/>
    <col min="12549" max="12549" width="17" style="1" bestFit="1" customWidth="1"/>
    <col min="12550" max="12550" width="18.140625" style="1" bestFit="1" customWidth="1"/>
    <col min="12551" max="12552" width="15.28515625" style="1" bestFit="1" customWidth="1"/>
    <col min="12553" max="12553" width="16.42578125" style="1" customWidth="1"/>
    <col min="12554" max="12554" width="19.140625" style="1" customWidth="1"/>
    <col min="12555" max="12558" width="18.140625" style="1" bestFit="1" customWidth="1"/>
    <col min="12559" max="12559" width="18.7109375" style="1" customWidth="1"/>
    <col min="12560" max="12560" width="13.85546875" style="1" bestFit="1" customWidth="1"/>
    <col min="12561" max="12800" width="6.85546875" style="1"/>
    <col min="12801" max="12801" width="9.7109375" style="1" customWidth="1"/>
    <col min="12802" max="12802" width="0" style="1" hidden="1" customWidth="1"/>
    <col min="12803" max="12803" width="6.7109375" style="1" bestFit="1" customWidth="1"/>
    <col min="12804" max="12804" width="47.42578125" style="1" customWidth="1"/>
    <col min="12805" max="12805" width="17" style="1" bestFit="1" customWidth="1"/>
    <col min="12806" max="12806" width="18.140625" style="1" bestFit="1" customWidth="1"/>
    <col min="12807" max="12808" width="15.28515625" style="1" bestFit="1" customWidth="1"/>
    <col min="12809" max="12809" width="16.42578125" style="1" customWidth="1"/>
    <col min="12810" max="12810" width="19.140625" style="1" customWidth="1"/>
    <col min="12811" max="12814" width="18.140625" style="1" bestFit="1" customWidth="1"/>
    <col min="12815" max="12815" width="18.7109375" style="1" customWidth="1"/>
    <col min="12816" max="12816" width="13.85546875" style="1" bestFit="1" customWidth="1"/>
    <col min="12817" max="13056" width="6.85546875" style="1"/>
    <col min="13057" max="13057" width="9.7109375" style="1" customWidth="1"/>
    <col min="13058" max="13058" width="0" style="1" hidden="1" customWidth="1"/>
    <col min="13059" max="13059" width="6.7109375" style="1" bestFit="1" customWidth="1"/>
    <col min="13060" max="13060" width="47.42578125" style="1" customWidth="1"/>
    <col min="13061" max="13061" width="17" style="1" bestFit="1" customWidth="1"/>
    <col min="13062" max="13062" width="18.140625" style="1" bestFit="1" customWidth="1"/>
    <col min="13063" max="13064" width="15.28515625" style="1" bestFit="1" customWidth="1"/>
    <col min="13065" max="13065" width="16.42578125" style="1" customWidth="1"/>
    <col min="13066" max="13066" width="19.140625" style="1" customWidth="1"/>
    <col min="13067" max="13070" width="18.140625" style="1" bestFit="1" customWidth="1"/>
    <col min="13071" max="13071" width="18.7109375" style="1" customWidth="1"/>
    <col min="13072" max="13072" width="13.85546875" style="1" bestFit="1" customWidth="1"/>
    <col min="13073" max="13312" width="6.85546875" style="1"/>
    <col min="13313" max="13313" width="9.7109375" style="1" customWidth="1"/>
    <col min="13314" max="13314" width="0" style="1" hidden="1" customWidth="1"/>
    <col min="13315" max="13315" width="6.7109375" style="1" bestFit="1" customWidth="1"/>
    <col min="13316" max="13316" width="47.42578125" style="1" customWidth="1"/>
    <col min="13317" max="13317" width="17" style="1" bestFit="1" customWidth="1"/>
    <col min="13318" max="13318" width="18.140625" style="1" bestFit="1" customWidth="1"/>
    <col min="13319" max="13320" width="15.28515625" style="1" bestFit="1" customWidth="1"/>
    <col min="13321" max="13321" width="16.42578125" style="1" customWidth="1"/>
    <col min="13322" max="13322" width="19.140625" style="1" customWidth="1"/>
    <col min="13323" max="13326" width="18.140625" style="1" bestFit="1" customWidth="1"/>
    <col min="13327" max="13327" width="18.7109375" style="1" customWidth="1"/>
    <col min="13328" max="13328" width="13.85546875" style="1" bestFit="1" customWidth="1"/>
    <col min="13329" max="13568" width="6.85546875" style="1"/>
    <col min="13569" max="13569" width="9.7109375" style="1" customWidth="1"/>
    <col min="13570" max="13570" width="0" style="1" hidden="1" customWidth="1"/>
    <col min="13571" max="13571" width="6.7109375" style="1" bestFit="1" customWidth="1"/>
    <col min="13572" max="13572" width="47.42578125" style="1" customWidth="1"/>
    <col min="13573" max="13573" width="17" style="1" bestFit="1" customWidth="1"/>
    <col min="13574" max="13574" width="18.140625" style="1" bestFit="1" customWidth="1"/>
    <col min="13575" max="13576" width="15.28515625" style="1" bestFit="1" customWidth="1"/>
    <col min="13577" max="13577" width="16.42578125" style="1" customWidth="1"/>
    <col min="13578" max="13578" width="19.140625" style="1" customWidth="1"/>
    <col min="13579" max="13582" width="18.140625" style="1" bestFit="1" customWidth="1"/>
    <col min="13583" max="13583" width="18.7109375" style="1" customWidth="1"/>
    <col min="13584" max="13584" width="13.85546875" style="1" bestFit="1" customWidth="1"/>
    <col min="13585" max="13824" width="6.85546875" style="1"/>
    <col min="13825" max="13825" width="9.7109375" style="1" customWidth="1"/>
    <col min="13826" max="13826" width="0" style="1" hidden="1" customWidth="1"/>
    <col min="13827" max="13827" width="6.7109375" style="1" bestFit="1" customWidth="1"/>
    <col min="13828" max="13828" width="47.42578125" style="1" customWidth="1"/>
    <col min="13829" max="13829" width="17" style="1" bestFit="1" customWidth="1"/>
    <col min="13830" max="13830" width="18.140625" style="1" bestFit="1" customWidth="1"/>
    <col min="13831" max="13832" width="15.28515625" style="1" bestFit="1" customWidth="1"/>
    <col min="13833" max="13833" width="16.42578125" style="1" customWidth="1"/>
    <col min="13834" max="13834" width="19.140625" style="1" customWidth="1"/>
    <col min="13835" max="13838" width="18.140625" style="1" bestFit="1" customWidth="1"/>
    <col min="13839" max="13839" width="18.7109375" style="1" customWidth="1"/>
    <col min="13840" max="13840" width="13.85546875" style="1" bestFit="1" customWidth="1"/>
    <col min="13841" max="14080" width="6.85546875" style="1"/>
    <col min="14081" max="14081" width="9.7109375" style="1" customWidth="1"/>
    <col min="14082" max="14082" width="0" style="1" hidden="1" customWidth="1"/>
    <col min="14083" max="14083" width="6.7109375" style="1" bestFit="1" customWidth="1"/>
    <col min="14084" max="14084" width="47.42578125" style="1" customWidth="1"/>
    <col min="14085" max="14085" width="17" style="1" bestFit="1" customWidth="1"/>
    <col min="14086" max="14086" width="18.140625" style="1" bestFit="1" customWidth="1"/>
    <col min="14087" max="14088" width="15.28515625" style="1" bestFit="1" customWidth="1"/>
    <col min="14089" max="14089" width="16.42578125" style="1" customWidth="1"/>
    <col min="14090" max="14090" width="19.140625" style="1" customWidth="1"/>
    <col min="14091" max="14094" width="18.140625" style="1" bestFit="1" customWidth="1"/>
    <col min="14095" max="14095" width="18.7109375" style="1" customWidth="1"/>
    <col min="14096" max="14096" width="13.85546875" style="1" bestFit="1" customWidth="1"/>
    <col min="14097" max="14336" width="6.85546875" style="1"/>
    <col min="14337" max="14337" width="9.7109375" style="1" customWidth="1"/>
    <col min="14338" max="14338" width="0" style="1" hidden="1" customWidth="1"/>
    <col min="14339" max="14339" width="6.7109375" style="1" bestFit="1" customWidth="1"/>
    <col min="14340" max="14340" width="47.42578125" style="1" customWidth="1"/>
    <col min="14341" max="14341" width="17" style="1" bestFit="1" customWidth="1"/>
    <col min="14342" max="14342" width="18.140625" style="1" bestFit="1" customWidth="1"/>
    <col min="14343" max="14344" width="15.28515625" style="1" bestFit="1" customWidth="1"/>
    <col min="14345" max="14345" width="16.42578125" style="1" customWidth="1"/>
    <col min="14346" max="14346" width="19.140625" style="1" customWidth="1"/>
    <col min="14347" max="14350" width="18.140625" style="1" bestFit="1" customWidth="1"/>
    <col min="14351" max="14351" width="18.7109375" style="1" customWidth="1"/>
    <col min="14352" max="14352" width="13.85546875" style="1" bestFit="1" customWidth="1"/>
    <col min="14353" max="14592" width="6.85546875" style="1"/>
    <col min="14593" max="14593" width="9.7109375" style="1" customWidth="1"/>
    <col min="14594" max="14594" width="0" style="1" hidden="1" customWidth="1"/>
    <col min="14595" max="14595" width="6.7109375" style="1" bestFit="1" customWidth="1"/>
    <col min="14596" max="14596" width="47.42578125" style="1" customWidth="1"/>
    <col min="14597" max="14597" width="17" style="1" bestFit="1" customWidth="1"/>
    <col min="14598" max="14598" width="18.140625" style="1" bestFit="1" customWidth="1"/>
    <col min="14599" max="14600" width="15.28515625" style="1" bestFit="1" customWidth="1"/>
    <col min="14601" max="14601" width="16.42578125" style="1" customWidth="1"/>
    <col min="14602" max="14602" width="19.140625" style="1" customWidth="1"/>
    <col min="14603" max="14606" width="18.140625" style="1" bestFit="1" customWidth="1"/>
    <col min="14607" max="14607" width="18.7109375" style="1" customWidth="1"/>
    <col min="14608" max="14608" width="13.85546875" style="1" bestFit="1" customWidth="1"/>
    <col min="14609" max="14848" width="6.85546875" style="1"/>
    <col min="14849" max="14849" width="9.7109375" style="1" customWidth="1"/>
    <col min="14850" max="14850" width="0" style="1" hidden="1" customWidth="1"/>
    <col min="14851" max="14851" width="6.7109375" style="1" bestFit="1" customWidth="1"/>
    <col min="14852" max="14852" width="47.42578125" style="1" customWidth="1"/>
    <col min="14853" max="14853" width="17" style="1" bestFit="1" customWidth="1"/>
    <col min="14854" max="14854" width="18.140625" style="1" bestFit="1" customWidth="1"/>
    <col min="14855" max="14856" width="15.28515625" style="1" bestFit="1" customWidth="1"/>
    <col min="14857" max="14857" width="16.42578125" style="1" customWidth="1"/>
    <col min="14858" max="14858" width="19.140625" style="1" customWidth="1"/>
    <col min="14859" max="14862" width="18.140625" style="1" bestFit="1" customWidth="1"/>
    <col min="14863" max="14863" width="18.7109375" style="1" customWidth="1"/>
    <col min="14864" max="14864" width="13.85546875" style="1" bestFit="1" customWidth="1"/>
    <col min="14865" max="15104" width="6.85546875" style="1"/>
    <col min="15105" max="15105" width="9.7109375" style="1" customWidth="1"/>
    <col min="15106" max="15106" width="0" style="1" hidden="1" customWidth="1"/>
    <col min="15107" max="15107" width="6.7109375" style="1" bestFit="1" customWidth="1"/>
    <col min="15108" max="15108" width="47.42578125" style="1" customWidth="1"/>
    <col min="15109" max="15109" width="17" style="1" bestFit="1" customWidth="1"/>
    <col min="15110" max="15110" width="18.140625" style="1" bestFit="1" customWidth="1"/>
    <col min="15111" max="15112" width="15.28515625" style="1" bestFit="1" customWidth="1"/>
    <col min="15113" max="15113" width="16.42578125" style="1" customWidth="1"/>
    <col min="15114" max="15114" width="19.140625" style="1" customWidth="1"/>
    <col min="15115" max="15118" width="18.140625" style="1" bestFit="1" customWidth="1"/>
    <col min="15119" max="15119" width="18.7109375" style="1" customWidth="1"/>
    <col min="15120" max="15120" width="13.85546875" style="1" bestFit="1" customWidth="1"/>
    <col min="15121" max="15360" width="6.85546875" style="1"/>
    <col min="15361" max="15361" width="9.7109375" style="1" customWidth="1"/>
    <col min="15362" max="15362" width="0" style="1" hidden="1" customWidth="1"/>
    <col min="15363" max="15363" width="6.7109375" style="1" bestFit="1" customWidth="1"/>
    <col min="15364" max="15364" width="47.42578125" style="1" customWidth="1"/>
    <col min="15365" max="15365" width="17" style="1" bestFit="1" customWidth="1"/>
    <col min="15366" max="15366" width="18.140625" style="1" bestFit="1" customWidth="1"/>
    <col min="15367" max="15368" width="15.28515625" style="1" bestFit="1" customWidth="1"/>
    <col min="15369" max="15369" width="16.42578125" style="1" customWidth="1"/>
    <col min="15370" max="15370" width="19.140625" style="1" customWidth="1"/>
    <col min="15371" max="15374" width="18.140625" style="1" bestFit="1" customWidth="1"/>
    <col min="15375" max="15375" width="18.7109375" style="1" customWidth="1"/>
    <col min="15376" max="15376" width="13.85546875" style="1" bestFit="1" customWidth="1"/>
    <col min="15377" max="15616" width="6.85546875" style="1"/>
    <col min="15617" max="15617" width="9.7109375" style="1" customWidth="1"/>
    <col min="15618" max="15618" width="0" style="1" hidden="1" customWidth="1"/>
    <col min="15619" max="15619" width="6.7109375" style="1" bestFit="1" customWidth="1"/>
    <col min="15620" max="15620" width="47.42578125" style="1" customWidth="1"/>
    <col min="15621" max="15621" width="17" style="1" bestFit="1" customWidth="1"/>
    <col min="15622" max="15622" width="18.140625" style="1" bestFit="1" customWidth="1"/>
    <col min="15623" max="15624" width="15.28515625" style="1" bestFit="1" customWidth="1"/>
    <col min="15625" max="15625" width="16.42578125" style="1" customWidth="1"/>
    <col min="15626" max="15626" width="19.140625" style="1" customWidth="1"/>
    <col min="15627" max="15630" width="18.140625" style="1" bestFit="1" customWidth="1"/>
    <col min="15631" max="15631" width="18.7109375" style="1" customWidth="1"/>
    <col min="15632" max="15632" width="13.85546875" style="1" bestFit="1" customWidth="1"/>
    <col min="15633" max="15872" width="6.85546875" style="1"/>
    <col min="15873" max="15873" width="9.7109375" style="1" customWidth="1"/>
    <col min="15874" max="15874" width="0" style="1" hidden="1" customWidth="1"/>
    <col min="15875" max="15875" width="6.7109375" style="1" bestFit="1" customWidth="1"/>
    <col min="15876" max="15876" width="47.42578125" style="1" customWidth="1"/>
    <col min="15877" max="15877" width="17" style="1" bestFit="1" customWidth="1"/>
    <col min="15878" max="15878" width="18.140625" style="1" bestFit="1" customWidth="1"/>
    <col min="15879" max="15880" width="15.28515625" style="1" bestFit="1" customWidth="1"/>
    <col min="15881" max="15881" width="16.42578125" style="1" customWidth="1"/>
    <col min="15882" max="15882" width="19.140625" style="1" customWidth="1"/>
    <col min="15883" max="15886" width="18.140625" style="1" bestFit="1" customWidth="1"/>
    <col min="15887" max="15887" width="18.7109375" style="1" customWidth="1"/>
    <col min="15888" max="15888" width="13.85546875" style="1" bestFit="1" customWidth="1"/>
    <col min="15889" max="16128" width="6.85546875" style="1"/>
    <col min="16129" max="16129" width="9.7109375" style="1" customWidth="1"/>
    <col min="16130" max="16130" width="0" style="1" hidden="1" customWidth="1"/>
    <col min="16131" max="16131" width="6.7109375" style="1" bestFit="1" customWidth="1"/>
    <col min="16132" max="16132" width="47.42578125" style="1" customWidth="1"/>
    <col min="16133" max="16133" width="17" style="1" bestFit="1" customWidth="1"/>
    <col min="16134" max="16134" width="18.140625" style="1" bestFit="1" customWidth="1"/>
    <col min="16135" max="16136" width="15.28515625" style="1" bestFit="1" customWidth="1"/>
    <col min="16137" max="16137" width="16.42578125" style="1" customWidth="1"/>
    <col min="16138" max="16138" width="19.140625" style="1" customWidth="1"/>
    <col min="16139" max="16142" width="18.140625" style="1" bestFit="1" customWidth="1"/>
    <col min="16143" max="16143" width="18.7109375" style="1" customWidth="1"/>
    <col min="16144" max="16144" width="13.85546875" style="1" bestFit="1" customWidth="1"/>
    <col min="16145" max="16384" width="6.85546875" style="1"/>
  </cols>
  <sheetData>
    <row r="1" spans="1:16" ht="12.75" customHeight="1" x14ac:dyDescent="0.25">
      <c r="A1" s="20"/>
      <c r="B1" s="20"/>
      <c r="C1" s="20"/>
      <c r="D1" s="2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2.75" customHeight="1" x14ac:dyDescent="0.25">
      <c r="A2" s="20"/>
      <c r="B2" s="20"/>
      <c r="C2" s="20"/>
      <c r="D2" s="47" t="s">
        <v>0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2.75" customHeight="1" x14ac:dyDescent="0.25">
      <c r="A3" s="20"/>
      <c r="B3" s="20"/>
      <c r="C3" s="20"/>
      <c r="D3" s="47" t="s">
        <v>1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2.75" customHeight="1" x14ac:dyDescent="0.25">
      <c r="A4" s="20"/>
      <c r="B4" s="20"/>
      <c r="C4" s="20"/>
      <c r="D4" s="47" t="s">
        <v>155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2.75" customHeight="1" x14ac:dyDescent="0.25">
      <c r="A5" s="20"/>
      <c r="B5" s="20"/>
      <c r="C5" s="20"/>
      <c r="D5" s="2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2.75" customHeight="1" x14ac:dyDescent="0.25">
      <c r="A6" s="20"/>
      <c r="B6" s="20"/>
      <c r="C6" s="20"/>
      <c r="D6" s="2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27" customHeight="1" x14ac:dyDescent="0.25">
      <c r="A7" s="2" t="s">
        <v>70</v>
      </c>
      <c r="B7" s="2"/>
      <c r="C7" s="2" t="s">
        <v>71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72</v>
      </c>
      <c r="I7" s="2" t="s">
        <v>73</v>
      </c>
      <c r="J7" s="2" t="s">
        <v>9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48" t="s">
        <v>12</v>
      </c>
    </row>
    <row r="8" spans="1:16" x14ac:dyDescent="0.25">
      <c r="A8" s="3" t="s">
        <v>79</v>
      </c>
      <c r="B8" s="3">
        <f>LEN(A8)</f>
        <v>1</v>
      </c>
      <c r="C8" s="3"/>
      <c r="D8" s="3" t="s">
        <v>80</v>
      </c>
      <c r="E8" s="4">
        <f>+E9+E55</f>
        <v>7830279632</v>
      </c>
      <c r="F8" s="4">
        <f t="shared" ref="F8:O8" si="0">+F9+F55</f>
        <v>41792685719.949997</v>
      </c>
      <c r="G8" s="4">
        <f t="shared" si="0"/>
        <v>255149246</v>
      </c>
      <c r="H8" s="4">
        <f t="shared" si="0"/>
        <v>139637985</v>
      </c>
      <c r="I8" s="4">
        <f t="shared" si="0"/>
        <v>139637985</v>
      </c>
      <c r="J8" s="4">
        <f t="shared" si="0"/>
        <v>49367816105.949997</v>
      </c>
      <c r="K8" s="4">
        <f t="shared" si="0"/>
        <v>47699434259.639999</v>
      </c>
      <c r="L8" s="4">
        <f t="shared" si="0"/>
        <v>47697583683.639999</v>
      </c>
      <c r="M8" s="4">
        <f t="shared" si="0"/>
        <v>36424163689.639999</v>
      </c>
      <c r="N8" s="4">
        <f t="shared" si="0"/>
        <v>33247231015.639999</v>
      </c>
      <c r="O8" s="4">
        <f t="shared" si="0"/>
        <v>1668381846.3099999</v>
      </c>
      <c r="P8" s="59">
        <f t="shared" ref="P8:P68" si="1">+L8/J8</f>
        <v>0.96616758540168246</v>
      </c>
    </row>
    <row r="9" spans="1:16" x14ac:dyDescent="0.25">
      <c r="A9" s="3" t="s">
        <v>81</v>
      </c>
      <c r="B9" s="3">
        <f t="shared" ref="B9:B72" si="2">LEN(A9)</f>
        <v>2</v>
      </c>
      <c r="C9" s="3"/>
      <c r="D9" s="3" t="s">
        <v>82</v>
      </c>
      <c r="E9" s="4">
        <f>+E10+E35</f>
        <v>1728300000</v>
      </c>
      <c r="F9" s="4">
        <f t="shared" ref="F9:O9" si="3">+F10+F35</f>
        <v>591059947.58000004</v>
      </c>
      <c r="G9" s="4">
        <f t="shared" si="3"/>
        <v>255149226</v>
      </c>
      <c r="H9" s="4">
        <f t="shared" si="3"/>
        <v>139637985</v>
      </c>
      <c r="I9" s="4">
        <f t="shared" si="3"/>
        <v>139637985</v>
      </c>
      <c r="J9" s="4">
        <f t="shared" si="3"/>
        <v>2064210721.5799999</v>
      </c>
      <c r="K9" s="4">
        <f t="shared" si="3"/>
        <v>1332003721.6400001</v>
      </c>
      <c r="L9" s="4">
        <f t="shared" si="3"/>
        <v>1330503721.6400001</v>
      </c>
      <c r="M9" s="4">
        <f t="shared" si="3"/>
        <v>1198009378.6400001</v>
      </c>
      <c r="N9" s="4">
        <f t="shared" si="3"/>
        <v>1169106630.6400001</v>
      </c>
      <c r="O9" s="4">
        <f t="shared" si="3"/>
        <v>732206999.94000006</v>
      </c>
      <c r="P9" s="59">
        <f t="shared" si="1"/>
        <v>0.64455809076584891</v>
      </c>
    </row>
    <row r="10" spans="1:16" x14ac:dyDescent="0.25">
      <c r="A10" s="3" t="s">
        <v>83</v>
      </c>
      <c r="B10" s="3">
        <f t="shared" si="2"/>
        <v>4</v>
      </c>
      <c r="C10" s="3"/>
      <c r="D10" s="3" t="s">
        <v>84</v>
      </c>
      <c r="E10" s="4">
        <f>+E11+E25+E27+E31</f>
        <v>1633369604</v>
      </c>
      <c r="F10" s="4">
        <f t="shared" ref="F10:O10" si="4">+F11+F25+F27+F31</f>
        <v>485319473</v>
      </c>
      <c r="G10" s="4">
        <f t="shared" si="4"/>
        <v>190565292</v>
      </c>
      <c r="H10" s="4">
        <f t="shared" si="4"/>
        <v>27474395</v>
      </c>
      <c r="I10" s="4">
        <f t="shared" si="4"/>
        <v>139637985</v>
      </c>
      <c r="J10" s="4">
        <f t="shared" si="4"/>
        <v>1815960195</v>
      </c>
      <c r="K10" s="4">
        <f t="shared" si="4"/>
        <v>1266565529</v>
      </c>
      <c r="L10" s="4">
        <f t="shared" si="4"/>
        <v>1266565529</v>
      </c>
      <c r="M10" s="4">
        <f t="shared" si="4"/>
        <v>1135684149</v>
      </c>
      <c r="N10" s="4">
        <f t="shared" si="4"/>
        <v>1108031383</v>
      </c>
      <c r="O10" s="4">
        <f t="shared" si="4"/>
        <v>549394666</v>
      </c>
      <c r="P10" s="59">
        <f t="shared" si="1"/>
        <v>0.69746326625843247</v>
      </c>
    </row>
    <row r="11" spans="1:16" x14ac:dyDescent="0.25">
      <c r="A11" s="3" t="s">
        <v>85</v>
      </c>
      <c r="B11" s="3">
        <f t="shared" si="2"/>
        <v>6</v>
      </c>
      <c r="C11" s="3"/>
      <c r="D11" s="3" t="s">
        <v>86</v>
      </c>
      <c r="E11" s="4">
        <f>SUM(E12:E24)</f>
        <v>1215818433</v>
      </c>
      <c r="F11" s="4">
        <f t="shared" ref="F11:O11" si="5">SUM(F12:F24)</f>
        <v>47500000</v>
      </c>
      <c r="G11" s="4">
        <f t="shared" si="5"/>
        <v>21480271</v>
      </c>
      <c r="H11" s="4">
        <f t="shared" si="5"/>
        <v>27474395</v>
      </c>
      <c r="I11" s="4">
        <f t="shared" si="5"/>
        <v>274395</v>
      </c>
      <c r="J11" s="4">
        <f t="shared" si="5"/>
        <v>1269038162</v>
      </c>
      <c r="K11" s="4">
        <f t="shared" si="5"/>
        <v>813492959</v>
      </c>
      <c r="L11" s="4">
        <f t="shared" si="5"/>
        <v>813492959</v>
      </c>
      <c r="M11" s="4">
        <f t="shared" si="5"/>
        <v>813492959</v>
      </c>
      <c r="N11" s="4">
        <f t="shared" si="5"/>
        <v>813492959</v>
      </c>
      <c r="O11" s="4">
        <f t="shared" si="5"/>
        <v>455545203</v>
      </c>
      <c r="P11" s="59">
        <f>+L11/J11</f>
        <v>0.64103112369602644</v>
      </c>
    </row>
    <row r="12" spans="1:16" x14ac:dyDescent="0.25">
      <c r="A12" s="1">
        <v>21010100</v>
      </c>
      <c r="B12" s="1">
        <f t="shared" si="2"/>
        <v>8</v>
      </c>
      <c r="C12" s="1">
        <v>101</v>
      </c>
      <c r="D12" s="1" t="s">
        <v>87</v>
      </c>
      <c r="E12" s="6">
        <v>400000000</v>
      </c>
      <c r="F12" s="6">
        <v>0</v>
      </c>
      <c r="G12" s="6">
        <v>0</v>
      </c>
      <c r="H12" s="6">
        <v>0</v>
      </c>
      <c r="I12" s="6">
        <v>0</v>
      </c>
      <c r="J12" s="6">
        <v>400000000</v>
      </c>
      <c r="K12" s="6">
        <v>396710056</v>
      </c>
      <c r="L12" s="6">
        <v>396710056</v>
      </c>
      <c r="M12" s="6">
        <v>396710056</v>
      </c>
      <c r="N12" s="6">
        <v>396710056</v>
      </c>
      <c r="O12" s="6">
        <v>3289944</v>
      </c>
      <c r="P12" s="61">
        <f t="shared" si="1"/>
        <v>0.99177514</v>
      </c>
    </row>
    <row r="13" spans="1:16" x14ac:dyDescent="0.25">
      <c r="A13" s="1">
        <v>21010100</v>
      </c>
      <c r="B13" s="1">
        <f t="shared" si="2"/>
        <v>8</v>
      </c>
      <c r="C13" s="1">
        <v>102</v>
      </c>
      <c r="D13" s="1" t="s">
        <v>87</v>
      </c>
      <c r="E13" s="6">
        <v>469182960</v>
      </c>
      <c r="F13" s="6">
        <v>0</v>
      </c>
      <c r="G13" s="6">
        <v>0</v>
      </c>
      <c r="H13" s="6">
        <v>0</v>
      </c>
      <c r="I13" s="6">
        <v>0</v>
      </c>
      <c r="J13" s="6">
        <v>469182960</v>
      </c>
      <c r="K13" s="6">
        <v>201600390</v>
      </c>
      <c r="L13" s="6">
        <v>201600390</v>
      </c>
      <c r="M13" s="6">
        <v>201600390</v>
      </c>
      <c r="N13" s="6">
        <v>201600390</v>
      </c>
      <c r="O13" s="6">
        <v>267582570</v>
      </c>
      <c r="P13" s="61">
        <f t="shared" si="1"/>
        <v>0.42968395527407899</v>
      </c>
    </row>
    <row r="14" spans="1:16" x14ac:dyDescent="0.25">
      <c r="A14" s="1">
        <v>21010101</v>
      </c>
      <c r="B14" s="1">
        <f t="shared" si="2"/>
        <v>8</v>
      </c>
      <c r="C14" s="1">
        <v>102</v>
      </c>
      <c r="D14" s="1" t="s">
        <v>88</v>
      </c>
      <c r="E14" s="6">
        <v>79492757</v>
      </c>
      <c r="F14" s="6">
        <v>0</v>
      </c>
      <c r="G14" s="6">
        <v>0</v>
      </c>
      <c r="H14" s="6">
        <v>0</v>
      </c>
      <c r="I14" s="6">
        <v>0</v>
      </c>
      <c r="J14" s="6">
        <v>79492757</v>
      </c>
      <c r="K14" s="6">
        <v>13046487</v>
      </c>
      <c r="L14" s="6">
        <v>13046487</v>
      </c>
      <c r="M14" s="6">
        <v>13046487</v>
      </c>
      <c r="N14" s="6">
        <v>13046487</v>
      </c>
      <c r="O14" s="6">
        <v>66446270</v>
      </c>
      <c r="P14" s="61">
        <f t="shared" si="1"/>
        <v>0.16412170733995299</v>
      </c>
    </row>
    <row r="15" spans="1:16" x14ac:dyDescent="0.25">
      <c r="A15" s="1">
        <v>21010102</v>
      </c>
      <c r="B15" s="1">
        <f t="shared" si="2"/>
        <v>8</v>
      </c>
      <c r="C15" s="1">
        <v>101</v>
      </c>
      <c r="D15" s="1" t="s">
        <v>89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1">
        <v>0</v>
      </c>
    </row>
    <row r="16" spans="1:16" x14ac:dyDescent="0.25">
      <c r="A16" s="1">
        <v>21010102</v>
      </c>
      <c r="B16" s="1">
        <f t="shared" si="2"/>
        <v>8</v>
      </c>
      <c r="C16" s="1">
        <v>102</v>
      </c>
      <c r="D16" s="1" t="s">
        <v>89</v>
      </c>
      <c r="E16" s="6">
        <v>38291709</v>
      </c>
      <c r="F16" s="6">
        <v>0</v>
      </c>
      <c r="G16" s="6">
        <v>0</v>
      </c>
      <c r="H16" s="6">
        <v>11200000</v>
      </c>
      <c r="I16" s="6">
        <v>0</v>
      </c>
      <c r="J16" s="6">
        <v>49491709</v>
      </c>
      <c r="K16" s="6">
        <v>26638671</v>
      </c>
      <c r="L16" s="6">
        <v>26638671</v>
      </c>
      <c r="M16" s="6">
        <v>26638671</v>
      </c>
      <c r="N16" s="6">
        <v>26638671</v>
      </c>
      <c r="O16" s="6">
        <v>22853038</v>
      </c>
      <c r="P16" s="61">
        <f t="shared" si="1"/>
        <v>0.5382451230366686</v>
      </c>
    </row>
    <row r="17" spans="1:16" x14ac:dyDescent="0.25">
      <c r="A17" s="1">
        <v>21010103</v>
      </c>
      <c r="B17" s="1">
        <f t="shared" si="2"/>
        <v>8</v>
      </c>
      <c r="C17" s="1">
        <v>102</v>
      </c>
      <c r="D17" s="1" t="s">
        <v>90</v>
      </c>
      <c r="E17" s="6">
        <v>38291709</v>
      </c>
      <c r="F17" s="6">
        <v>0</v>
      </c>
      <c r="G17" s="6">
        <v>0</v>
      </c>
      <c r="H17" s="6">
        <v>16000000</v>
      </c>
      <c r="I17" s="6">
        <v>0</v>
      </c>
      <c r="J17" s="6">
        <v>54291709</v>
      </c>
      <c r="K17" s="6">
        <v>43469143</v>
      </c>
      <c r="L17" s="6">
        <v>43469143</v>
      </c>
      <c r="M17" s="6">
        <v>43469143</v>
      </c>
      <c r="N17" s="6">
        <v>43469143</v>
      </c>
      <c r="O17" s="6">
        <v>10822566</v>
      </c>
      <c r="P17" s="61">
        <f t="shared" si="1"/>
        <v>0.80065895512701579</v>
      </c>
    </row>
    <row r="18" spans="1:16" x14ac:dyDescent="0.25">
      <c r="A18" s="1">
        <v>21010104</v>
      </c>
      <c r="B18" s="1">
        <f t="shared" si="2"/>
        <v>8</v>
      </c>
      <c r="C18" s="1">
        <v>102</v>
      </c>
      <c r="D18" s="1" t="s">
        <v>91</v>
      </c>
      <c r="E18" s="6">
        <v>4828794</v>
      </c>
      <c r="F18" s="6">
        <v>0</v>
      </c>
      <c r="G18" s="6">
        <v>0</v>
      </c>
      <c r="H18" s="6">
        <v>274395</v>
      </c>
      <c r="I18" s="6">
        <v>0</v>
      </c>
      <c r="J18" s="6">
        <v>5103189</v>
      </c>
      <c r="K18" s="6">
        <v>3340416</v>
      </c>
      <c r="L18" s="6">
        <v>3340416</v>
      </c>
      <c r="M18" s="6">
        <v>3340416</v>
      </c>
      <c r="N18" s="6">
        <v>3340416</v>
      </c>
      <c r="O18" s="6">
        <v>1762773</v>
      </c>
      <c r="P18" s="61">
        <f t="shared" si="1"/>
        <v>0.65457422799743459</v>
      </c>
    </row>
    <row r="19" spans="1:16" x14ac:dyDescent="0.25">
      <c r="A19" s="1">
        <v>21010105</v>
      </c>
      <c r="B19" s="1">
        <f t="shared" si="2"/>
        <v>8</v>
      </c>
      <c r="C19" s="1">
        <v>102</v>
      </c>
      <c r="D19" s="1" t="s">
        <v>92</v>
      </c>
      <c r="E19" s="6">
        <v>25351170</v>
      </c>
      <c r="F19" s="6">
        <v>0</v>
      </c>
      <c r="G19" s="6">
        <v>0</v>
      </c>
      <c r="H19" s="6">
        <v>0</v>
      </c>
      <c r="I19" s="6">
        <v>0</v>
      </c>
      <c r="J19" s="6">
        <v>25351170</v>
      </c>
      <c r="K19" s="6">
        <v>17612702</v>
      </c>
      <c r="L19" s="6">
        <v>17612702</v>
      </c>
      <c r="M19" s="6">
        <v>17612702</v>
      </c>
      <c r="N19" s="6">
        <v>17612702</v>
      </c>
      <c r="O19" s="6">
        <v>7738468</v>
      </c>
      <c r="P19" s="61">
        <f t="shared" si="1"/>
        <v>0.69474907864212976</v>
      </c>
    </row>
    <row r="20" spans="1:16" x14ac:dyDescent="0.25">
      <c r="A20" s="1">
        <v>21010106</v>
      </c>
      <c r="B20" s="1">
        <f t="shared" si="2"/>
        <v>8</v>
      </c>
      <c r="C20" s="1">
        <v>102</v>
      </c>
      <c r="D20" s="1" t="s">
        <v>93</v>
      </c>
      <c r="E20" s="6">
        <v>37124356</v>
      </c>
      <c r="F20" s="6">
        <v>0</v>
      </c>
      <c r="G20" s="6">
        <v>0</v>
      </c>
      <c r="H20" s="6">
        <v>0</v>
      </c>
      <c r="I20" s="6">
        <v>0</v>
      </c>
      <c r="J20" s="6">
        <v>37124356</v>
      </c>
      <c r="K20" s="6">
        <v>29387394</v>
      </c>
      <c r="L20" s="6">
        <v>29387394</v>
      </c>
      <c r="M20" s="6">
        <v>29387394</v>
      </c>
      <c r="N20" s="6">
        <v>29387394</v>
      </c>
      <c r="O20" s="6">
        <v>7736962</v>
      </c>
      <c r="P20" s="61">
        <f t="shared" si="1"/>
        <v>0.79159336797653812</v>
      </c>
    </row>
    <row r="21" spans="1:16" x14ac:dyDescent="0.25">
      <c r="A21" s="1">
        <v>21010107</v>
      </c>
      <c r="B21" s="1">
        <f t="shared" si="2"/>
        <v>8</v>
      </c>
      <c r="C21" s="1">
        <v>102</v>
      </c>
      <c r="D21" s="1" t="s">
        <v>94</v>
      </c>
      <c r="E21" s="6">
        <v>87098195</v>
      </c>
      <c r="F21" s="6">
        <v>0</v>
      </c>
      <c r="G21" s="6">
        <v>0</v>
      </c>
      <c r="H21" s="6">
        <v>0</v>
      </c>
      <c r="I21" s="6">
        <v>0</v>
      </c>
      <c r="J21" s="6">
        <v>87098195</v>
      </c>
      <c r="K21" s="6">
        <v>73579387</v>
      </c>
      <c r="L21" s="6">
        <v>73579387</v>
      </c>
      <c r="M21" s="6">
        <v>73579387</v>
      </c>
      <c r="N21" s="6">
        <v>73579387</v>
      </c>
      <c r="O21" s="6">
        <v>13518808</v>
      </c>
      <c r="P21" s="61">
        <f t="shared" si="1"/>
        <v>0.84478658828693287</v>
      </c>
    </row>
    <row r="22" spans="1:16" x14ac:dyDescent="0.25">
      <c r="A22" s="1">
        <v>21010108</v>
      </c>
      <c r="B22" s="1">
        <f t="shared" si="2"/>
        <v>8</v>
      </c>
      <c r="C22" s="1">
        <v>102</v>
      </c>
      <c r="D22" s="1" t="s">
        <v>95</v>
      </c>
      <c r="E22" s="6">
        <v>10451783</v>
      </c>
      <c r="F22" s="6">
        <v>0</v>
      </c>
      <c r="G22" s="6">
        <v>0</v>
      </c>
      <c r="H22" s="6">
        <v>0</v>
      </c>
      <c r="I22" s="6">
        <v>0</v>
      </c>
      <c r="J22" s="6">
        <v>10451783</v>
      </c>
      <c r="K22" s="6">
        <v>8108313</v>
      </c>
      <c r="L22" s="6">
        <v>8108313</v>
      </c>
      <c r="M22" s="6">
        <v>8108313</v>
      </c>
      <c r="N22" s="6">
        <v>8108313</v>
      </c>
      <c r="O22" s="6">
        <v>2343470</v>
      </c>
      <c r="P22" s="61">
        <f t="shared" si="1"/>
        <v>0.77578275400474728</v>
      </c>
    </row>
    <row r="23" spans="1:16" x14ac:dyDescent="0.25">
      <c r="A23" s="1">
        <v>21010109</v>
      </c>
      <c r="B23" s="1">
        <f t="shared" si="2"/>
        <v>8</v>
      </c>
      <c r="C23" s="1">
        <v>102</v>
      </c>
      <c r="D23" s="1" t="s">
        <v>96</v>
      </c>
      <c r="E23" s="6">
        <v>22620400</v>
      </c>
      <c r="F23" s="6">
        <v>47500000</v>
      </c>
      <c r="G23" s="6">
        <v>19480271</v>
      </c>
      <c r="H23" s="6">
        <v>0</v>
      </c>
      <c r="I23" s="6">
        <v>274395</v>
      </c>
      <c r="J23" s="6">
        <v>50365734</v>
      </c>
      <c r="K23" s="6">
        <v>0</v>
      </c>
      <c r="L23" s="6">
        <v>0</v>
      </c>
      <c r="M23" s="6">
        <v>0</v>
      </c>
      <c r="N23" s="6">
        <v>0</v>
      </c>
      <c r="O23" s="6">
        <v>50365734</v>
      </c>
      <c r="P23" s="61">
        <f t="shared" si="1"/>
        <v>0</v>
      </c>
    </row>
    <row r="24" spans="1:16" x14ac:dyDescent="0.25">
      <c r="A24" s="1">
        <v>21010110</v>
      </c>
      <c r="B24" s="1">
        <f t="shared" si="2"/>
        <v>8</v>
      </c>
      <c r="C24" s="1">
        <v>102</v>
      </c>
      <c r="D24" s="1" t="s">
        <v>97</v>
      </c>
      <c r="E24" s="6">
        <v>3084600</v>
      </c>
      <c r="F24" s="6">
        <v>0</v>
      </c>
      <c r="G24" s="6">
        <v>2000000</v>
      </c>
      <c r="H24" s="6">
        <v>0</v>
      </c>
      <c r="I24" s="6">
        <v>0</v>
      </c>
      <c r="J24" s="6">
        <v>1084600</v>
      </c>
      <c r="K24" s="6">
        <v>0</v>
      </c>
      <c r="L24" s="6">
        <v>0</v>
      </c>
      <c r="M24" s="6">
        <v>0</v>
      </c>
      <c r="N24" s="6">
        <v>0</v>
      </c>
      <c r="O24" s="6">
        <v>1084600</v>
      </c>
      <c r="P24" s="61">
        <f t="shared" si="1"/>
        <v>0</v>
      </c>
    </row>
    <row r="25" spans="1:16" x14ac:dyDescent="0.25">
      <c r="A25" s="3" t="s">
        <v>98</v>
      </c>
      <c r="B25" s="3">
        <f t="shared" si="2"/>
        <v>6</v>
      </c>
      <c r="C25" s="3"/>
      <c r="D25" s="3" t="s">
        <v>99</v>
      </c>
      <c r="E25" s="4">
        <f>+E26</f>
        <v>237455160</v>
      </c>
      <c r="F25" s="4">
        <f t="shared" ref="F25:O25" si="6">+F26</f>
        <v>437819473</v>
      </c>
      <c r="G25" s="4">
        <f t="shared" si="6"/>
        <v>169085021</v>
      </c>
      <c r="H25" s="4">
        <f t="shared" si="6"/>
        <v>0</v>
      </c>
      <c r="I25" s="4">
        <f t="shared" si="6"/>
        <v>139363590</v>
      </c>
      <c r="J25" s="4">
        <f t="shared" si="6"/>
        <v>366826022</v>
      </c>
      <c r="K25" s="4">
        <f t="shared" si="6"/>
        <v>346826022</v>
      </c>
      <c r="L25" s="4">
        <f t="shared" si="6"/>
        <v>346826022</v>
      </c>
      <c r="M25" s="4">
        <f t="shared" si="6"/>
        <v>215944642</v>
      </c>
      <c r="N25" s="4">
        <f t="shared" si="6"/>
        <v>188291876</v>
      </c>
      <c r="O25" s="4">
        <f t="shared" si="6"/>
        <v>20000000</v>
      </c>
      <c r="P25" s="59">
        <f t="shared" si="1"/>
        <v>0.94547824090843802</v>
      </c>
    </row>
    <row r="26" spans="1:16" x14ac:dyDescent="0.25">
      <c r="A26" s="1">
        <v>21010202</v>
      </c>
      <c r="B26" s="1">
        <f t="shared" si="2"/>
        <v>8</v>
      </c>
      <c r="C26" s="1">
        <v>102</v>
      </c>
      <c r="D26" s="1" t="s">
        <v>100</v>
      </c>
      <c r="E26" s="6">
        <v>237455160</v>
      </c>
      <c r="F26" s="6">
        <v>437819473</v>
      </c>
      <c r="G26" s="6">
        <v>169085021</v>
      </c>
      <c r="H26" s="6">
        <v>0</v>
      </c>
      <c r="I26" s="6">
        <v>139363590</v>
      </c>
      <c r="J26" s="6">
        <v>366826022</v>
      </c>
      <c r="K26" s="6">
        <v>346826022</v>
      </c>
      <c r="L26" s="6">
        <v>346826022</v>
      </c>
      <c r="M26" s="6">
        <v>215944642</v>
      </c>
      <c r="N26" s="6">
        <v>188291876</v>
      </c>
      <c r="O26" s="6">
        <v>20000000</v>
      </c>
      <c r="P26" s="61">
        <f t="shared" si="1"/>
        <v>0.94547824090843802</v>
      </c>
    </row>
    <row r="27" spans="1:16" x14ac:dyDescent="0.25">
      <c r="A27" s="3" t="s">
        <v>101</v>
      </c>
      <c r="B27" s="3">
        <f t="shared" si="2"/>
        <v>6</v>
      </c>
      <c r="C27" s="3"/>
      <c r="D27" s="3" t="s">
        <v>102</v>
      </c>
      <c r="E27" s="4">
        <f>SUM(E28:E30)</f>
        <v>122710617</v>
      </c>
      <c r="F27" s="4">
        <f t="shared" ref="F27:O27" si="7">SUM(F28:F30)</f>
        <v>0</v>
      </c>
      <c r="G27" s="4">
        <f t="shared" si="7"/>
        <v>0</v>
      </c>
      <c r="H27" s="4">
        <f t="shared" si="7"/>
        <v>0</v>
      </c>
      <c r="I27" s="4">
        <f t="shared" si="7"/>
        <v>0</v>
      </c>
      <c r="J27" s="4">
        <f t="shared" si="7"/>
        <v>122710617</v>
      </c>
      <c r="K27" s="4">
        <f t="shared" si="7"/>
        <v>75392848</v>
      </c>
      <c r="L27" s="4">
        <f t="shared" si="7"/>
        <v>75392848</v>
      </c>
      <c r="M27" s="4">
        <f t="shared" si="7"/>
        <v>75392848</v>
      </c>
      <c r="N27" s="4">
        <f t="shared" si="7"/>
        <v>75392848</v>
      </c>
      <c r="O27" s="4">
        <f t="shared" si="7"/>
        <v>47317769</v>
      </c>
      <c r="P27" s="59">
        <f t="shared" si="1"/>
        <v>0.61439547647291193</v>
      </c>
    </row>
    <row r="28" spans="1:16" x14ac:dyDescent="0.25">
      <c r="A28" s="1">
        <v>21010300</v>
      </c>
      <c r="B28" s="1">
        <f t="shared" si="2"/>
        <v>8</v>
      </c>
      <c r="C28" s="1">
        <v>102</v>
      </c>
      <c r="D28" s="1" t="s">
        <v>103</v>
      </c>
      <c r="E28" s="6">
        <v>13606402</v>
      </c>
      <c r="F28" s="6">
        <v>0</v>
      </c>
      <c r="G28" s="6">
        <v>0</v>
      </c>
      <c r="H28" s="6">
        <v>0</v>
      </c>
      <c r="I28" s="6">
        <v>0</v>
      </c>
      <c r="J28" s="6">
        <v>13606402</v>
      </c>
      <c r="K28" s="6">
        <v>7855760</v>
      </c>
      <c r="L28" s="6">
        <v>7855760</v>
      </c>
      <c r="M28" s="6">
        <v>7855760</v>
      </c>
      <c r="N28" s="6">
        <v>7855760</v>
      </c>
      <c r="O28" s="6">
        <v>5750642</v>
      </c>
      <c r="P28" s="61">
        <f t="shared" si="1"/>
        <v>0.57735762915133626</v>
      </c>
    </row>
    <row r="29" spans="1:16" x14ac:dyDescent="0.25">
      <c r="A29" s="1">
        <v>21010301</v>
      </c>
      <c r="B29" s="1">
        <f t="shared" si="2"/>
        <v>8</v>
      </c>
      <c r="C29" s="1">
        <v>102</v>
      </c>
      <c r="D29" s="1" t="s">
        <v>104</v>
      </c>
      <c r="E29" s="6">
        <v>104301955</v>
      </c>
      <c r="F29" s="6">
        <v>0</v>
      </c>
      <c r="G29" s="6">
        <v>0</v>
      </c>
      <c r="H29" s="6">
        <v>0</v>
      </c>
      <c r="I29" s="6">
        <v>0</v>
      </c>
      <c r="J29" s="6">
        <v>104301955</v>
      </c>
      <c r="K29" s="6">
        <v>64803188</v>
      </c>
      <c r="L29" s="6">
        <v>64803188</v>
      </c>
      <c r="M29" s="6">
        <v>64803188</v>
      </c>
      <c r="N29" s="6">
        <v>64803188</v>
      </c>
      <c r="O29" s="6">
        <v>39498767</v>
      </c>
      <c r="P29" s="61">
        <f t="shared" si="1"/>
        <v>0.62130367546801979</v>
      </c>
    </row>
    <row r="30" spans="1:16" x14ac:dyDescent="0.25">
      <c r="A30" s="1">
        <v>21010302</v>
      </c>
      <c r="B30" s="1">
        <f t="shared" si="2"/>
        <v>8</v>
      </c>
      <c r="C30" s="1">
        <v>102</v>
      </c>
      <c r="D30" s="1" t="s">
        <v>105</v>
      </c>
      <c r="E30" s="6">
        <v>4802260</v>
      </c>
      <c r="F30" s="6">
        <v>0</v>
      </c>
      <c r="G30" s="6">
        <v>0</v>
      </c>
      <c r="H30" s="6">
        <v>0</v>
      </c>
      <c r="I30" s="6">
        <v>0</v>
      </c>
      <c r="J30" s="6">
        <v>4802260</v>
      </c>
      <c r="K30" s="6">
        <v>2733900</v>
      </c>
      <c r="L30" s="6">
        <v>2733900</v>
      </c>
      <c r="M30" s="6">
        <v>2733900</v>
      </c>
      <c r="N30" s="6">
        <v>2733900</v>
      </c>
      <c r="O30" s="6">
        <v>2068360</v>
      </c>
      <c r="P30" s="61">
        <f t="shared" si="1"/>
        <v>0.56929445719307159</v>
      </c>
    </row>
    <row r="31" spans="1:16" x14ac:dyDescent="0.25">
      <c r="A31" s="3" t="s">
        <v>106</v>
      </c>
      <c r="B31" s="3">
        <f t="shared" si="2"/>
        <v>6</v>
      </c>
      <c r="C31" s="3"/>
      <c r="D31" s="3" t="s">
        <v>107</v>
      </c>
      <c r="E31" s="4">
        <f>SUM(E32:E34)</f>
        <v>57385394</v>
      </c>
      <c r="F31" s="4">
        <f t="shared" ref="F31:O31" si="8">SUM(F32:F34)</f>
        <v>0</v>
      </c>
      <c r="G31" s="4">
        <f t="shared" si="8"/>
        <v>0</v>
      </c>
      <c r="H31" s="4">
        <f t="shared" si="8"/>
        <v>0</v>
      </c>
      <c r="I31" s="4">
        <f t="shared" si="8"/>
        <v>0</v>
      </c>
      <c r="J31" s="4">
        <f t="shared" si="8"/>
        <v>57385394</v>
      </c>
      <c r="K31" s="4">
        <f t="shared" si="8"/>
        <v>30853700</v>
      </c>
      <c r="L31" s="4">
        <f t="shared" si="8"/>
        <v>30853700</v>
      </c>
      <c r="M31" s="4">
        <f t="shared" si="8"/>
        <v>30853700</v>
      </c>
      <c r="N31" s="4">
        <f t="shared" si="8"/>
        <v>30853700</v>
      </c>
      <c r="O31" s="4">
        <f t="shared" si="8"/>
        <v>26531694</v>
      </c>
      <c r="P31" s="59">
        <f t="shared" si="1"/>
        <v>0.53765771826886821</v>
      </c>
    </row>
    <row r="32" spans="1:16" x14ac:dyDescent="0.25">
      <c r="A32" s="1">
        <v>21010500</v>
      </c>
      <c r="B32" s="1">
        <f t="shared" si="2"/>
        <v>8</v>
      </c>
      <c r="C32" s="1">
        <v>102</v>
      </c>
      <c r="D32" s="1" t="s">
        <v>108</v>
      </c>
      <c r="E32" s="6">
        <v>44839250</v>
      </c>
      <c r="F32" s="6">
        <v>0</v>
      </c>
      <c r="G32" s="6">
        <v>0</v>
      </c>
      <c r="H32" s="6">
        <v>0</v>
      </c>
      <c r="I32" s="6">
        <v>0</v>
      </c>
      <c r="J32" s="6">
        <v>44839250</v>
      </c>
      <c r="K32" s="6">
        <v>24789600</v>
      </c>
      <c r="L32" s="6">
        <v>24789600</v>
      </c>
      <c r="M32" s="6">
        <v>24789600</v>
      </c>
      <c r="N32" s="6">
        <v>24789600</v>
      </c>
      <c r="O32" s="6">
        <v>20049650</v>
      </c>
      <c r="P32" s="61">
        <f t="shared" si="1"/>
        <v>0.55285492063315067</v>
      </c>
    </row>
    <row r="33" spans="1:16" x14ac:dyDescent="0.25">
      <c r="A33" s="1">
        <v>21010501</v>
      </c>
      <c r="B33" s="1">
        <f t="shared" si="2"/>
        <v>8</v>
      </c>
      <c r="C33" s="1">
        <v>102</v>
      </c>
      <c r="D33" s="1" t="s">
        <v>109</v>
      </c>
      <c r="E33" s="6">
        <v>6180484</v>
      </c>
      <c r="F33" s="6">
        <v>0</v>
      </c>
      <c r="G33" s="6">
        <v>0</v>
      </c>
      <c r="H33" s="6">
        <v>0</v>
      </c>
      <c r="I33" s="6">
        <v>0</v>
      </c>
      <c r="J33" s="6">
        <v>6180484</v>
      </c>
      <c r="K33" s="6">
        <v>3638300</v>
      </c>
      <c r="L33" s="6">
        <v>3638300</v>
      </c>
      <c r="M33" s="6">
        <v>3638300</v>
      </c>
      <c r="N33" s="6">
        <v>3638300</v>
      </c>
      <c r="O33" s="6">
        <v>2542184</v>
      </c>
      <c r="P33" s="61">
        <f t="shared" si="1"/>
        <v>0.58867557945300075</v>
      </c>
    </row>
    <row r="34" spans="1:16" x14ac:dyDescent="0.25">
      <c r="A34" s="1">
        <v>21010502</v>
      </c>
      <c r="B34" s="1">
        <f t="shared" si="2"/>
        <v>8</v>
      </c>
      <c r="C34" s="1">
        <v>102</v>
      </c>
      <c r="D34" s="1" t="s">
        <v>110</v>
      </c>
      <c r="E34" s="6">
        <v>6365660</v>
      </c>
      <c r="F34" s="6">
        <v>0</v>
      </c>
      <c r="G34" s="6">
        <v>0</v>
      </c>
      <c r="H34" s="6">
        <v>0</v>
      </c>
      <c r="I34" s="6">
        <v>0</v>
      </c>
      <c r="J34" s="6">
        <v>6365660</v>
      </c>
      <c r="K34" s="6">
        <v>2425800</v>
      </c>
      <c r="L34" s="6">
        <v>2425800</v>
      </c>
      <c r="M34" s="6">
        <v>2425800</v>
      </c>
      <c r="N34" s="6">
        <v>2425800</v>
      </c>
      <c r="O34" s="6">
        <v>3939860</v>
      </c>
      <c r="P34" s="61">
        <f t="shared" si="1"/>
        <v>0.38107596070163974</v>
      </c>
    </row>
    <row r="35" spans="1:16" x14ac:dyDescent="0.25">
      <c r="A35" s="3" t="s">
        <v>111</v>
      </c>
      <c r="B35" s="3">
        <f t="shared" si="2"/>
        <v>4</v>
      </c>
      <c r="C35" s="3"/>
      <c r="D35" s="3" t="s">
        <v>112</v>
      </c>
      <c r="E35" s="4">
        <f>+E36+E38+E44+E47+E53</f>
        <v>94930396</v>
      </c>
      <c r="F35" s="4">
        <f t="shared" ref="F35:O35" si="9">+F36+F38+F44+F47+F53</f>
        <v>105740474.58</v>
      </c>
      <c r="G35" s="4">
        <f t="shared" si="9"/>
        <v>64583934</v>
      </c>
      <c r="H35" s="4">
        <f t="shared" si="9"/>
        <v>112163590</v>
      </c>
      <c r="I35" s="4">
        <f t="shared" si="9"/>
        <v>0</v>
      </c>
      <c r="J35" s="4">
        <f t="shared" si="9"/>
        <v>248250526.58000001</v>
      </c>
      <c r="K35" s="4">
        <f t="shared" si="9"/>
        <v>65438192.640000001</v>
      </c>
      <c r="L35" s="4">
        <f t="shared" si="9"/>
        <v>63938192.640000001</v>
      </c>
      <c r="M35" s="4">
        <f t="shared" si="9"/>
        <v>62325229.640000001</v>
      </c>
      <c r="N35" s="4">
        <f t="shared" si="9"/>
        <v>61075247.640000001</v>
      </c>
      <c r="O35" s="4">
        <f t="shared" si="9"/>
        <v>182812333.94</v>
      </c>
      <c r="P35" s="59">
        <f t="shared" si="1"/>
        <v>0.25755511386355745</v>
      </c>
    </row>
    <row r="36" spans="1:16" x14ac:dyDescent="0.25">
      <c r="A36" s="3" t="s">
        <v>113</v>
      </c>
      <c r="B36" s="3">
        <f t="shared" si="2"/>
        <v>6</v>
      </c>
      <c r="C36" s="3"/>
      <c r="D36" s="3" t="s">
        <v>114</v>
      </c>
      <c r="E36" s="4">
        <f>+E37</f>
        <v>3000000</v>
      </c>
      <c r="F36" s="4">
        <f t="shared" ref="F36:O36" si="10">+F37</f>
        <v>5000000</v>
      </c>
      <c r="G36" s="4">
        <f t="shared" si="10"/>
        <v>0</v>
      </c>
      <c r="H36" s="4">
        <f t="shared" si="10"/>
        <v>500000</v>
      </c>
      <c r="I36" s="4">
        <f t="shared" si="10"/>
        <v>0</v>
      </c>
      <c r="J36" s="4">
        <f t="shared" si="10"/>
        <v>8500000</v>
      </c>
      <c r="K36" s="4">
        <f t="shared" si="10"/>
        <v>6911698</v>
      </c>
      <c r="L36" s="4">
        <f t="shared" si="10"/>
        <v>5411698</v>
      </c>
      <c r="M36" s="4">
        <f t="shared" si="10"/>
        <v>4810735</v>
      </c>
      <c r="N36" s="4">
        <f t="shared" si="10"/>
        <v>3560753</v>
      </c>
      <c r="O36" s="4">
        <f t="shared" si="10"/>
        <v>1588302</v>
      </c>
      <c r="P36" s="59">
        <f t="shared" si="1"/>
        <v>0.63667035294117647</v>
      </c>
    </row>
    <row r="37" spans="1:16" x14ac:dyDescent="0.25">
      <c r="A37" s="1">
        <v>21020100</v>
      </c>
      <c r="B37" s="1">
        <f t="shared" si="2"/>
        <v>8</v>
      </c>
      <c r="C37" s="1">
        <v>102</v>
      </c>
      <c r="D37" s="1" t="s">
        <v>115</v>
      </c>
      <c r="E37" s="6">
        <v>3000000</v>
      </c>
      <c r="F37" s="6">
        <v>5000000</v>
      </c>
      <c r="G37" s="6">
        <v>0</v>
      </c>
      <c r="H37" s="6">
        <v>500000</v>
      </c>
      <c r="I37" s="6">
        <v>0</v>
      </c>
      <c r="J37" s="6">
        <v>8500000</v>
      </c>
      <c r="K37" s="6">
        <v>6911698</v>
      </c>
      <c r="L37" s="6">
        <v>5411698</v>
      </c>
      <c r="M37" s="6">
        <v>4810735</v>
      </c>
      <c r="N37" s="6">
        <v>3560753</v>
      </c>
      <c r="O37" s="6">
        <v>1588302</v>
      </c>
      <c r="P37" s="61">
        <f t="shared" si="1"/>
        <v>0.63667035294117647</v>
      </c>
    </row>
    <row r="38" spans="1:16" x14ac:dyDescent="0.25">
      <c r="A38" s="3" t="s">
        <v>116</v>
      </c>
      <c r="B38" s="3">
        <f t="shared" si="2"/>
        <v>6</v>
      </c>
      <c r="C38" s="3"/>
      <c r="D38" s="3" t="s">
        <v>117</v>
      </c>
      <c r="E38" s="4">
        <f>SUM(E39:E43)</f>
        <v>63259000</v>
      </c>
      <c r="F38" s="4">
        <f t="shared" ref="F38:O38" si="11">SUM(F39:F43)</f>
        <v>21647652</v>
      </c>
      <c r="G38" s="4">
        <f t="shared" si="11"/>
        <v>38563652</v>
      </c>
      <c r="H38" s="4">
        <f t="shared" si="11"/>
        <v>17067777</v>
      </c>
      <c r="I38" s="4">
        <f t="shared" si="11"/>
        <v>0</v>
      </c>
      <c r="J38" s="4">
        <f t="shared" si="11"/>
        <v>63410777</v>
      </c>
      <c r="K38" s="4">
        <f t="shared" si="11"/>
        <v>43592920</v>
      </c>
      <c r="L38" s="4">
        <f t="shared" si="11"/>
        <v>43592920</v>
      </c>
      <c r="M38" s="4">
        <f t="shared" si="11"/>
        <v>42580920</v>
      </c>
      <c r="N38" s="4">
        <f t="shared" si="11"/>
        <v>42580920</v>
      </c>
      <c r="O38" s="4">
        <f t="shared" si="11"/>
        <v>19817857</v>
      </c>
      <c r="P38" s="59">
        <f t="shared" si="1"/>
        <v>0.6874686301352213</v>
      </c>
    </row>
    <row r="39" spans="1:16" x14ac:dyDescent="0.25">
      <c r="A39" s="1">
        <v>21020201</v>
      </c>
      <c r="B39" s="1">
        <f t="shared" si="2"/>
        <v>8</v>
      </c>
      <c r="C39" s="1">
        <v>102</v>
      </c>
      <c r="D39" s="1" t="s">
        <v>118</v>
      </c>
      <c r="E39" s="6">
        <v>37259000</v>
      </c>
      <c r="F39" s="6">
        <v>0</v>
      </c>
      <c r="G39" s="6">
        <v>0</v>
      </c>
      <c r="H39" s="6">
        <v>12602354</v>
      </c>
      <c r="I39" s="6">
        <v>0</v>
      </c>
      <c r="J39" s="6">
        <v>49861354</v>
      </c>
      <c r="K39" s="6">
        <v>35197890</v>
      </c>
      <c r="L39" s="6">
        <v>35197890</v>
      </c>
      <c r="M39" s="6">
        <v>35197890</v>
      </c>
      <c r="N39" s="6">
        <v>35197890</v>
      </c>
      <c r="O39" s="6">
        <v>14663464</v>
      </c>
      <c r="P39" s="61">
        <f t="shared" si="1"/>
        <v>0.70591524650533954</v>
      </c>
    </row>
    <row r="40" spans="1:16" x14ac:dyDescent="0.25">
      <c r="A40" s="1">
        <v>21020204</v>
      </c>
      <c r="B40" s="1">
        <f t="shared" si="2"/>
        <v>8</v>
      </c>
      <c r="C40" s="1">
        <v>102</v>
      </c>
      <c r="D40" s="1" t="s">
        <v>119</v>
      </c>
      <c r="E40" s="6">
        <v>6000000</v>
      </c>
      <c r="F40" s="6">
        <v>15123652</v>
      </c>
      <c r="G40" s="6">
        <v>21123652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1">
        <v>0</v>
      </c>
    </row>
    <row r="41" spans="1:16" x14ac:dyDescent="0.25">
      <c r="A41" s="1">
        <v>21020205</v>
      </c>
      <c r="B41" s="1">
        <f t="shared" si="2"/>
        <v>8</v>
      </c>
      <c r="C41" s="1">
        <v>102</v>
      </c>
      <c r="D41" s="1" t="s">
        <v>120</v>
      </c>
      <c r="E41" s="6">
        <v>2000000</v>
      </c>
      <c r="F41" s="6">
        <v>0</v>
      </c>
      <c r="G41" s="6">
        <v>0</v>
      </c>
      <c r="H41" s="6">
        <v>4465423</v>
      </c>
      <c r="I41" s="6">
        <v>0</v>
      </c>
      <c r="J41" s="6">
        <v>6465423</v>
      </c>
      <c r="K41" s="6">
        <v>1311030</v>
      </c>
      <c r="L41" s="6">
        <v>1311030</v>
      </c>
      <c r="M41" s="6">
        <v>1311030</v>
      </c>
      <c r="N41" s="6">
        <v>1311030</v>
      </c>
      <c r="O41" s="6">
        <v>5154393</v>
      </c>
      <c r="P41" s="61">
        <f t="shared" si="1"/>
        <v>0.20277559565708231</v>
      </c>
    </row>
    <row r="42" spans="1:16" x14ac:dyDescent="0.25">
      <c r="A42" s="1">
        <v>21020207</v>
      </c>
      <c r="B42" s="1">
        <f t="shared" si="2"/>
        <v>8</v>
      </c>
      <c r="C42" s="1">
        <v>102</v>
      </c>
      <c r="D42" s="1" t="s">
        <v>121</v>
      </c>
      <c r="E42" s="6">
        <v>14000000</v>
      </c>
      <c r="F42" s="6">
        <v>0</v>
      </c>
      <c r="G42" s="6">
        <v>6916000</v>
      </c>
      <c r="H42" s="6">
        <v>0</v>
      </c>
      <c r="I42" s="6">
        <v>0</v>
      </c>
      <c r="J42" s="6">
        <v>7084000</v>
      </c>
      <c r="K42" s="6">
        <v>7084000</v>
      </c>
      <c r="L42" s="6">
        <v>7084000</v>
      </c>
      <c r="M42" s="6">
        <v>6072000</v>
      </c>
      <c r="N42" s="6">
        <v>6072000</v>
      </c>
      <c r="O42" s="6">
        <v>0</v>
      </c>
      <c r="P42" s="61">
        <f t="shared" si="1"/>
        <v>1</v>
      </c>
    </row>
    <row r="43" spans="1:16" x14ac:dyDescent="0.25">
      <c r="A43" s="1">
        <v>21020209</v>
      </c>
      <c r="B43" s="1">
        <f t="shared" si="2"/>
        <v>8</v>
      </c>
      <c r="C43" s="1">
        <v>102</v>
      </c>
      <c r="D43" s="1" t="s">
        <v>122</v>
      </c>
      <c r="E43" s="6">
        <v>4000000</v>
      </c>
      <c r="F43" s="6">
        <v>6524000</v>
      </c>
      <c r="G43" s="6">
        <v>10524000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1">
        <v>0</v>
      </c>
    </row>
    <row r="44" spans="1:16" x14ac:dyDescent="0.25">
      <c r="A44" s="3" t="s">
        <v>123</v>
      </c>
      <c r="B44" s="3">
        <f t="shared" si="2"/>
        <v>6</v>
      </c>
      <c r="C44" s="3"/>
      <c r="D44" s="3" t="s">
        <v>124</v>
      </c>
      <c r="E44" s="4">
        <f>SUM(E45:E46)</f>
        <v>24966396</v>
      </c>
      <c r="F44" s="4">
        <f t="shared" ref="F44:O44" si="12">SUM(F45:F46)</f>
        <v>29800822.579999998</v>
      </c>
      <c r="G44" s="4">
        <f t="shared" si="12"/>
        <v>5209902</v>
      </c>
      <c r="H44" s="4">
        <f t="shared" si="12"/>
        <v>94595813</v>
      </c>
      <c r="I44" s="4">
        <f t="shared" si="12"/>
        <v>0</v>
      </c>
      <c r="J44" s="4">
        <f t="shared" si="12"/>
        <v>144153129.58000001</v>
      </c>
      <c r="K44" s="4">
        <f t="shared" si="12"/>
        <v>11539378</v>
      </c>
      <c r="L44" s="4">
        <f t="shared" si="12"/>
        <v>11539378</v>
      </c>
      <c r="M44" s="4">
        <f t="shared" si="12"/>
        <v>11539378</v>
      </c>
      <c r="N44" s="4">
        <f t="shared" si="12"/>
        <v>11539378</v>
      </c>
      <c r="O44" s="4">
        <f t="shared" si="12"/>
        <v>132613751.58</v>
      </c>
      <c r="P44" s="59">
        <f t="shared" si="1"/>
        <v>8.0049444875881406E-2</v>
      </c>
    </row>
    <row r="45" spans="1:16" x14ac:dyDescent="0.25">
      <c r="A45" s="1">
        <v>21020300</v>
      </c>
      <c r="B45" s="1">
        <f t="shared" si="2"/>
        <v>8</v>
      </c>
      <c r="C45" s="1">
        <v>102</v>
      </c>
      <c r="D45" s="1" t="s">
        <v>125</v>
      </c>
      <c r="E45" s="6">
        <v>10000000</v>
      </c>
      <c r="F45" s="6">
        <v>8565222.5800000001</v>
      </c>
      <c r="G45" s="6">
        <v>5209902</v>
      </c>
      <c r="H45" s="6">
        <v>0</v>
      </c>
      <c r="I45" s="6">
        <v>0</v>
      </c>
      <c r="J45" s="6">
        <v>13355320.58</v>
      </c>
      <c r="K45" s="6">
        <v>11539378</v>
      </c>
      <c r="L45" s="6">
        <v>11539378</v>
      </c>
      <c r="M45" s="6">
        <v>11539378</v>
      </c>
      <c r="N45" s="6">
        <v>11539378</v>
      </c>
      <c r="O45" s="6">
        <v>1815942.58</v>
      </c>
      <c r="P45" s="61">
        <f t="shared" si="1"/>
        <v>0.8640285293698281</v>
      </c>
    </row>
    <row r="46" spans="1:16" x14ac:dyDescent="0.25">
      <c r="A46" s="1">
        <v>21020301</v>
      </c>
      <c r="B46" s="1">
        <f t="shared" si="2"/>
        <v>8</v>
      </c>
      <c r="C46" s="1">
        <v>102</v>
      </c>
      <c r="D46" s="1" t="s">
        <v>126</v>
      </c>
      <c r="E46" s="6">
        <v>14966396</v>
      </c>
      <c r="F46" s="6">
        <v>21235600</v>
      </c>
      <c r="G46" s="6">
        <v>0</v>
      </c>
      <c r="H46" s="6">
        <v>94595813</v>
      </c>
      <c r="I46" s="6">
        <v>0</v>
      </c>
      <c r="J46" s="6">
        <v>130797809</v>
      </c>
      <c r="K46" s="6">
        <v>0</v>
      </c>
      <c r="L46" s="6">
        <v>0</v>
      </c>
      <c r="M46" s="6">
        <v>0</v>
      </c>
      <c r="N46" s="6">
        <v>0</v>
      </c>
      <c r="O46" s="6">
        <v>130797809</v>
      </c>
      <c r="P46" s="61">
        <f t="shared" si="1"/>
        <v>0</v>
      </c>
    </row>
    <row r="47" spans="1:16" x14ac:dyDescent="0.25">
      <c r="A47" s="71">
        <v>210204</v>
      </c>
      <c r="B47" s="3">
        <f t="shared" si="2"/>
        <v>6</v>
      </c>
      <c r="C47" s="3"/>
      <c r="D47" s="3" t="s">
        <v>128</v>
      </c>
      <c r="E47" s="4">
        <f>SUM(E48:E52)</f>
        <v>3705000</v>
      </c>
      <c r="F47" s="4">
        <f t="shared" ref="F47:O47" si="13">SUM(F48:F52)</f>
        <v>13060000</v>
      </c>
      <c r="G47" s="4">
        <f t="shared" si="13"/>
        <v>8359800</v>
      </c>
      <c r="H47" s="4">
        <f t="shared" si="13"/>
        <v>0</v>
      </c>
      <c r="I47" s="4">
        <f t="shared" si="13"/>
        <v>0</v>
      </c>
      <c r="J47" s="4">
        <f t="shared" si="13"/>
        <v>8405200</v>
      </c>
      <c r="K47" s="4">
        <f t="shared" si="13"/>
        <v>3394196.64</v>
      </c>
      <c r="L47" s="4">
        <f t="shared" si="13"/>
        <v>3394196.64</v>
      </c>
      <c r="M47" s="4">
        <f t="shared" si="13"/>
        <v>3394196.64</v>
      </c>
      <c r="N47" s="4">
        <f t="shared" si="13"/>
        <v>3394196.64</v>
      </c>
      <c r="O47" s="4">
        <f t="shared" si="13"/>
        <v>5011003.3600000003</v>
      </c>
      <c r="P47" s="59">
        <f t="shared" si="1"/>
        <v>0.40382104411554753</v>
      </c>
    </row>
    <row r="48" spans="1:16" x14ac:dyDescent="0.25">
      <c r="A48" s="1">
        <v>21020400</v>
      </c>
      <c r="B48" s="1">
        <f t="shared" si="2"/>
        <v>8</v>
      </c>
      <c r="C48" s="1">
        <v>102</v>
      </c>
      <c r="D48" s="1" t="s">
        <v>129</v>
      </c>
      <c r="E48" s="6">
        <v>1855000</v>
      </c>
      <c r="F48" s="6">
        <v>0</v>
      </c>
      <c r="G48" s="6">
        <v>1855000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1">
        <v>0</v>
      </c>
    </row>
    <row r="49" spans="1:16" x14ac:dyDescent="0.25">
      <c r="A49" s="1">
        <v>21020401</v>
      </c>
      <c r="B49" s="1">
        <f t="shared" si="2"/>
        <v>8</v>
      </c>
      <c r="C49" s="1">
        <v>102</v>
      </c>
      <c r="D49" s="1" t="s">
        <v>130</v>
      </c>
      <c r="E49" s="6">
        <v>1000000</v>
      </c>
      <c r="F49" s="6">
        <v>2500000</v>
      </c>
      <c r="G49" s="6">
        <v>3500000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1">
        <v>0</v>
      </c>
    </row>
    <row r="50" spans="1:16" x14ac:dyDescent="0.25">
      <c r="A50" s="1">
        <v>21020402</v>
      </c>
      <c r="B50" s="1">
        <f t="shared" si="2"/>
        <v>8</v>
      </c>
      <c r="C50" s="1">
        <v>102</v>
      </c>
      <c r="D50" s="1" t="s">
        <v>131</v>
      </c>
      <c r="E50" s="6">
        <v>500000</v>
      </c>
      <c r="F50" s="6">
        <v>7000000</v>
      </c>
      <c r="G50" s="6">
        <v>0</v>
      </c>
      <c r="H50" s="6">
        <v>0</v>
      </c>
      <c r="I50" s="6">
        <v>0</v>
      </c>
      <c r="J50" s="6">
        <v>7500000</v>
      </c>
      <c r="K50" s="6">
        <v>2978996.64</v>
      </c>
      <c r="L50" s="6">
        <v>2978996.64</v>
      </c>
      <c r="M50" s="6">
        <v>2978996.64</v>
      </c>
      <c r="N50" s="6">
        <v>2978996.64</v>
      </c>
      <c r="O50" s="6">
        <v>4521003.3600000003</v>
      </c>
      <c r="P50" s="61">
        <f t="shared" si="1"/>
        <v>0.39719955200000001</v>
      </c>
    </row>
    <row r="51" spans="1:16" x14ac:dyDescent="0.25">
      <c r="A51" s="1">
        <v>21020403</v>
      </c>
      <c r="B51" s="1">
        <f t="shared" si="2"/>
        <v>8</v>
      </c>
      <c r="C51" s="1">
        <v>102</v>
      </c>
      <c r="D51" s="1" t="s">
        <v>132</v>
      </c>
      <c r="E51" s="6">
        <v>200000</v>
      </c>
      <c r="F51" s="6">
        <v>1760000</v>
      </c>
      <c r="G51" s="6">
        <v>1960000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1">
        <v>0</v>
      </c>
    </row>
    <row r="52" spans="1:16" x14ac:dyDescent="0.25">
      <c r="A52" s="1">
        <v>21020404</v>
      </c>
      <c r="B52" s="1">
        <f t="shared" si="2"/>
        <v>8</v>
      </c>
      <c r="C52" s="1">
        <v>102</v>
      </c>
      <c r="D52" s="1" t="s">
        <v>133</v>
      </c>
      <c r="E52" s="6">
        <v>150000</v>
      </c>
      <c r="F52" s="6">
        <v>1800000</v>
      </c>
      <c r="G52" s="6">
        <v>1044800</v>
      </c>
      <c r="H52" s="6">
        <v>0</v>
      </c>
      <c r="I52" s="6">
        <v>0</v>
      </c>
      <c r="J52" s="6">
        <v>905200</v>
      </c>
      <c r="K52" s="6">
        <v>415200</v>
      </c>
      <c r="L52" s="6">
        <v>415200</v>
      </c>
      <c r="M52" s="6">
        <v>415200</v>
      </c>
      <c r="N52" s="6">
        <v>415200</v>
      </c>
      <c r="O52" s="6">
        <v>490000</v>
      </c>
      <c r="P52" s="61">
        <f t="shared" si="1"/>
        <v>0.45868316394167036</v>
      </c>
    </row>
    <row r="53" spans="1:16" x14ac:dyDescent="0.25">
      <c r="A53" s="3" t="s">
        <v>134</v>
      </c>
      <c r="B53" s="3">
        <f t="shared" si="2"/>
        <v>6</v>
      </c>
      <c r="C53" s="3"/>
      <c r="D53" s="3" t="s">
        <v>135</v>
      </c>
      <c r="E53" s="4">
        <f>+E54</f>
        <v>0</v>
      </c>
      <c r="F53" s="4">
        <f t="shared" ref="F53:O53" si="14">+F54</f>
        <v>36232000</v>
      </c>
      <c r="G53" s="4">
        <f t="shared" si="14"/>
        <v>12450580</v>
      </c>
      <c r="H53" s="4">
        <f t="shared" si="14"/>
        <v>0</v>
      </c>
      <c r="I53" s="4">
        <f t="shared" si="14"/>
        <v>0</v>
      </c>
      <c r="J53" s="4">
        <f t="shared" si="14"/>
        <v>23781420</v>
      </c>
      <c r="K53" s="4">
        <f t="shared" si="14"/>
        <v>0</v>
      </c>
      <c r="L53" s="4">
        <f t="shared" si="14"/>
        <v>0</v>
      </c>
      <c r="M53" s="4">
        <f t="shared" si="14"/>
        <v>0</v>
      </c>
      <c r="N53" s="4">
        <f t="shared" si="14"/>
        <v>0</v>
      </c>
      <c r="O53" s="4">
        <f t="shared" si="14"/>
        <v>23781420</v>
      </c>
      <c r="P53" s="59">
        <f t="shared" si="1"/>
        <v>0</v>
      </c>
    </row>
    <row r="54" spans="1:16" x14ac:dyDescent="0.25">
      <c r="A54" s="1">
        <v>21020500</v>
      </c>
      <c r="B54" s="1">
        <f t="shared" si="2"/>
        <v>8</v>
      </c>
      <c r="C54" s="1">
        <v>102</v>
      </c>
      <c r="D54" s="1" t="s">
        <v>136</v>
      </c>
      <c r="E54" s="6">
        <v>0</v>
      </c>
      <c r="F54" s="6">
        <v>36232000</v>
      </c>
      <c r="G54" s="6">
        <v>12450580</v>
      </c>
      <c r="H54" s="6">
        <v>0</v>
      </c>
      <c r="I54" s="6">
        <v>0</v>
      </c>
      <c r="J54" s="6">
        <v>23781420</v>
      </c>
      <c r="K54" s="6">
        <v>0</v>
      </c>
      <c r="L54" s="6">
        <v>0</v>
      </c>
      <c r="M54" s="6">
        <v>0</v>
      </c>
      <c r="N54" s="6">
        <v>0</v>
      </c>
      <c r="O54" s="6">
        <v>23781420</v>
      </c>
      <c r="P54" s="61">
        <f t="shared" si="1"/>
        <v>0</v>
      </c>
    </row>
    <row r="55" spans="1:16" x14ac:dyDescent="0.25">
      <c r="A55" s="3" t="s">
        <v>137</v>
      </c>
      <c r="B55" s="3">
        <f t="shared" si="2"/>
        <v>2</v>
      </c>
      <c r="C55" s="3"/>
      <c r="D55" s="3" t="s">
        <v>38</v>
      </c>
      <c r="E55" s="4">
        <f>+E56+E69</f>
        <v>6101979632</v>
      </c>
      <c r="F55" s="4">
        <f t="shared" ref="F55:O55" si="15">+F56+F69</f>
        <v>41201625772.369995</v>
      </c>
      <c r="G55" s="4">
        <f t="shared" si="15"/>
        <v>20</v>
      </c>
      <c r="H55" s="4">
        <f t="shared" si="15"/>
        <v>0</v>
      </c>
      <c r="I55" s="4">
        <f t="shared" si="15"/>
        <v>0</v>
      </c>
      <c r="J55" s="4">
        <f t="shared" si="15"/>
        <v>47303605384.369995</v>
      </c>
      <c r="K55" s="4">
        <f t="shared" si="15"/>
        <v>46367430538</v>
      </c>
      <c r="L55" s="4">
        <f t="shared" si="15"/>
        <v>46367079962</v>
      </c>
      <c r="M55" s="4">
        <f t="shared" si="15"/>
        <v>35226154311</v>
      </c>
      <c r="N55" s="4">
        <f t="shared" si="15"/>
        <v>32078124385</v>
      </c>
      <c r="O55" s="4">
        <f t="shared" si="15"/>
        <v>936174846.37</v>
      </c>
      <c r="P55" s="59">
        <f t="shared" si="1"/>
        <v>0.98020181728728351</v>
      </c>
    </row>
    <row r="56" spans="1:16" x14ac:dyDescent="0.25">
      <c r="A56" s="3" t="s">
        <v>138</v>
      </c>
      <c r="B56" s="3">
        <f t="shared" si="2"/>
        <v>4</v>
      </c>
      <c r="C56" s="3"/>
      <c r="D56" s="3" t="s">
        <v>40</v>
      </c>
      <c r="E56" s="4">
        <f>+E57+E65</f>
        <v>6101979632</v>
      </c>
      <c r="F56" s="4">
        <f t="shared" ref="F56:O56" si="16">+F57+F65</f>
        <v>23783952842.369999</v>
      </c>
      <c r="G56" s="4">
        <f t="shared" si="16"/>
        <v>20</v>
      </c>
      <c r="H56" s="4">
        <f t="shared" si="16"/>
        <v>0</v>
      </c>
      <c r="I56" s="4">
        <f t="shared" si="16"/>
        <v>0</v>
      </c>
      <c r="J56" s="4">
        <f t="shared" si="16"/>
        <v>29885932454.369999</v>
      </c>
      <c r="K56" s="4">
        <f t="shared" si="16"/>
        <v>28949757608</v>
      </c>
      <c r="L56" s="4">
        <f t="shared" si="16"/>
        <v>28949407032</v>
      </c>
      <c r="M56" s="4">
        <f t="shared" si="16"/>
        <v>17808481381</v>
      </c>
      <c r="N56" s="4">
        <f t="shared" si="16"/>
        <v>17793409681</v>
      </c>
      <c r="O56" s="4">
        <f t="shared" si="16"/>
        <v>936174846.37</v>
      </c>
      <c r="P56" s="59">
        <f t="shared" si="1"/>
        <v>0.96866333604280574</v>
      </c>
    </row>
    <row r="57" spans="1:16" x14ac:dyDescent="0.25">
      <c r="A57" s="3" t="s">
        <v>139</v>
      </c>
      <c r="B57" s="3">
        <f t="shared" si="2"/>
        <v>6</v>
      </c>
      <c r="C57" s="3"/>
      <c r="D57" s="3" t="s">
        <v>140</v>
      </c>
      <c r="E57" s="4">
        <f>SUM(E58:E64)</f>
        <v>6101979632</v>
      </c>
      <c r="F57" s="4">
        <f t="shared" ref="F57:O57" si="17">SUM(F58:F64)</f>
        <v>15287885735.369999</v>
      </c>
      <c r="G57" s="4">
        <f t="shared" si="17"/>
        <v>0</v>
      </c>
      <c r="H57" s="4">
        <f t="shared" si="17"/>
        <v>0</v>
      </c>
      <c r="I57" s="4">
        <f t="shared" si="17"/>
        <v>0</v>
      </c>
      <c r="J57" s="4">
        <f t="shared" si="17"/>
        <v>21389865367.369999</v>
      </c>
      <c r="K57" s="4">
        <f t="shared" si="17"/>
        <v>20603690521</v>
      </c>
      <c r="L57" s="4">
        <f t="shared" si="17"/>
        <v>20603690521</v>
      </c>
      <c r="M57" s="4">
        <f t="shared" si="17"/>
        <v>15547819703</v>
      </c>
      <c r="N57" s="4">
        <f t="shared" si="17"/>
        <v>15532748003</v>
      </c>
      <c r="O57" s="4">
        <f t="shared" si="17"/>
        <v>786174846.37</v>
      </c>
      <c r="P57" s="59">
        <f t="shared" si="1"/>
        <v>0.9632454513916997</v>
      </c>
    </row>
    <row r="58" spans="1:16" s="9" customFormat="1" ht="38.25" x14ac:dyDescent="0.25">
      <c r="A58" s="9">
        <v>25010100</v>
      </c>
      <c r="B58" s="1">
        <f t="shared" si="2"/>
        <v>8</v>
      </c>
      <c r="C58" s="9">
        <v>115</v>
      </c>
      <c r="D58" s="9" t="s">
        <v>141</v>
      </c>
      <c r="E58" s="15">
        <v>6101979632</v>
      </c>
      <c r="F58" s="15">
        <v>653740025.37</v>
      </c>
      <c r="G58" s="15">
        <v>0</v>
      </c>
      <c r="H58" s="15">
        <v>0</v>
      </c>
      <c r="I58" s="15">
        <v>0</v>
      </c>
      <c r="J58" s="15">
        <v>6755719657.3699999</v>
      </c>
      <c r="K58" s="15">
        <v>6178291205</v>
      </c>
      <c r="L58" s="15">
        <v>6178291205</v>
      </c>
      <c r="M58" s="15">
        <v>4112599036</v>
      </c>
      <c r="N58" s="15">
        <v>4112599036</v>
      </c>
      <c r="O58" s="15">
        <v>577428452.37</v>
      </c>
      <c r="P58" s="70">
        <f t="shared" si="1"/>
        <v>0.91452746980996058</v>
      </c>
    </row>
    <row r="59" spans="1:16" s="9" customFormat="1" ht="38.25" x14ac:dyDescent="0.25">
      <c r="A59" s="9">
        <v>25010110</v>
      </c>
      <c r="B59" s="1">
        <f t="shared" si="2"/>
        <v>8</v>
      </c>
      <c r="C59" s="9">
        <v>126</v>
      </c>
      <c r="D59" s="9" t="s">
        <v>142</v>
      </c>
      <c r="E59" s="15">
        <v>0</v>
      </c>
      <c r="F59" s="15">
        <v>249846939</v>
      </c>
      <c r="G59" s="15">
        <v>0</v>
      </c>
      <c r="H59" s="15">
        <v>0</v>
      </c>
      <c r="I59" s="15">
        <v>0</v>
      </c>
      <c r="J59" s="15">
        <v>249846939</v>
      </c>
      <c r="K59" s="15">
        <v>191873250</v>
      </c>
      <c r="L59" s="15">
        <v>191873250</v>
      </c>
      <c r="M59" s="15">
        <v>114541150</v>
      </c>
      <c r="N59" s="15">
        <v>99469450</v>
      </c>
      <c r="O59" s="15">
        <v>57973689</v>
      </c>
      <c r="P59" s="70">
        <f t="shared" si="1"/>
        <v>0.76796318084969617</v>
      </c>
    </row>
    <row r="60" spans="1:16" s="9" customFormat="1" ht="38.25" x14ac:dyDescent="0.25">
      <c r="A60" s="9">
        <v>25010112</v>
      </c>
      <c r="B60" s="1">
        <f t="shared" si="2"/>
        <v>8</v>
      </c>
      <c r="C60" s="9">
        <v>128</v>
      </c>
      <c r="D60" s="9" t="s">
        <v>143</v>
      </c>
      <c r="E60" s="15">
        <v>0</v>
      </c>
      <c r="F60" s="15">
        <v>885054569</v>
      </c>
      <c r="G60" s="15">
        <v>0</v>
      </c>
      <c r="H60" s="15">
        <v>0</v>
      </c>
      <c r="I60" s="15">
        <v>0</v>
      </c>
      <c r="J60" s="15">
        <v>885054569</v>
      </c>
      <c r="K60" s="15">
        <v>878235335</v>
      </c>
      <c r="L60" s="15">
        <v>878235335</v>
      </c>
      <c r="M60" s="15">
        <v>625486489</v>
      </c>
      <c r="N60" s="15">
        <v>625486489</v>
      </c>
      <c r="O60" s="15">
        <v>6819234</v>
      </c>
      <c r="P60" s="70">
        <f t="shared" si="1"/>
        <v>0.99229512592912228</v>
      </c>
    </row>
    <row r="61" spans="1:16" s="9" customFormat="1" ht="51" x14ac:dyDescent="0.25">
      <c r="A61" s="9">
        <v>25010113</v>
      </c>
      <c r="B61" s="1">
        <f t="shared" si="2"/>
        <v>8</v>
      </c>
      <c r="C61" s="9">
        <v>129</v>
      </c>
      <c r="D61" s="9" t="s">
        <v>144</v>
      </c>
      <c r="E61" s="15">
        <v>0</v>
      </c>
      <c r="F61" s="15">
        <v>86968673</v>
      </c>
      <c r="G61" s="15">
        <v>0</v>
      </c>
      <c r="H61" s="15">
        <v>0</v>
      </c>
      <c r="I61" s="15">
        <v>0</v>
      </c>
      <c r="J61" s="15">
        <v>86968673</v>
      </c>
      <c r="K61" s="15">
        <v>86968672</v>
      </c>
      <c r="L61" s="15">
        <v>86968672</v>
      </c>
      <c r="M61" s="15">
        <v>86968672</v>
      </c>
      <c r="N61" s="15">
        <v>86968672</v>
      </c>
      <c r="O61" s="15">
        <v>1</v>
      </c>
      <c r="P61" s="70">
        <f t="shared" si="1"/>
        <v>0.99999998850160676</v>
      </c>
    </row>
    <row r="62" spans="1:16" s="9" customFormat="1" ht="38.25" x14ac:dyDescent="0.25">
      <c r="A62" s="9">
        <v>25010114</v>
      </c>
      <c r="B62" s="1">
        <f t="shared" si="2"/>
        <v>8</v>
      </c>
      <c r="C62" s="9">
        <v>130</v>
      </c>
      <c r="D62" s="9" t="s">
        <v>145</v>
      </c>
      <c r="E62" s="15">
        <v>0</v>
      </c>
      <c r="F62" s="15">
        <v>13059177279</v>
      </c>
      <c r="G62" s="15">
        <v>0</v>
      </c>
      <c r="H62" s="15">
        <v>0</v>
      </c>
      <c r="I62" s="15">
        <v>0</v>
      </c>
      <c r="J62" s="15">
        <v>13059177279</v>
      </c>
      <c r="K62" s="15">
        <v>12915223809</v>
      </c>
      <c r="L62" s="15">
        <v>12915223809</v>
      </c>
      <c r="M62" s="15">
        <v>10435126106</v>
      </c>
      <c r="N62" s="15">
        <v>10435126106</v>
      </c>
      <c r="O62" s="15">
        <v>143953470</v>
      </c>
      <c r="P62" s="70">
        <f t="shared" si="1"/>
        <v>0.98897683468686148</v>
      </c>
    </row>
    <row r="63" spans="1:16" s="9" customFormat="1" ht="38.25" x14ac:dyDescent="0.25">
      <c r="A63" s="9">
        <v>25010118</v>
      </c>
      <c r="B63" s="1">
        <f t="shared" si="2"/>
        <v>8</v>
      </c>
      <c r="C63" s="9">
        <v>134</v>
      </c>
      <c r="D63" s="9" t="s">
        <v>146</v>
      </c>
      <c r="E63" s="15">
        <v>0</v>
      </c>
      <c r="F63" s="15">
        <v>173098250</v>
      </c>
      <c r="G63" s="15">
        <v>0</v>
      </c>
      <c r="H63" s="15">
        <v>0</v>
      </c>
      <c r="I63" s="15">
        <v>0</v>
      </c>
      <c r="J63" s="15">
        <v>173098250</v>
      </c>
      <c r="K63" s="15">
        <v>173098250</v>
      </c>
      <c r="L63" s="15">
        <v>173098250</v>
      </c>
      <c r="M63" s="15">
        <v>173098250</v>
      </c>
      <c r="N63" s="15">
        <v>173098250</v>
      </c>
      <c r="O63" s="15">
        <v>0</v>
      </c>
      <c r="P63" s="70">
        <f t="shared" si="1"/>
        <v>1</v>
      </c>
    </row>
    <row r="64" spans="1:16" s="9" customFormat="1" ht="25.5" x14ac:dyDescent="0.25">
      <c r="A64" s="9">
        <v>25010123</v>
      </c>
      <c r="B64" s="1">
        <f t="shared" si="2"/>
        <v>8</v>
      </c>
      <c r="C64" s="9">
        <v>143</v>
      </c>
      <c r="D64" s="9" t="s">
        <v>152</v>
      </c>
      <c r="E64" s="15">
        <v>0</v>
      </c>
      <c r="F64" s="15">
        <v>180000000</v>
      </c>
      <c r="G64" s="15">
        <v>0</v>
      </c>
      <c r="H64" s="15">
        <v>0</v>
      </c>
      <c r="I64" s="15">
        <v>0</v>
      </c>
      <c r="J64" s="15">
        <v>180000000</v>
      </c>
      <c r="K64" s="15">
        <v>180000000</v>
      </c>
      <c r="L64" s="15">
        <v>180000000</v>
      </c>
      <c r="M64" s="15">
        <v>0</v>
      </c>
      <c r="N64" s="15">
        <v>0</v>
      </c>
      <c r="O64" s="15">
        <v>0</v>
      </c>
      <c r="P64" s="70">
        <f t="shared" si="1"/>
        <v>1</v>
      </c>
    </row>
    <row r="65" spans="1:16" s="9" customFormat="1" x14ac:dyDescent="0.25">
      <c r="A65" s="10" t="s">
        <v>147</v>
      </c>
      <c r="B65" s="3">
        <f t="shared" si="2"/>
        <v>6</v>
      </c>
      <c r="C65" s="10"/>
      <c r="D65" s="10" t="s">
        <v>148</v>
      </c>
      <c r="E65" s="40">
        <f>SUM(E66:E68)</f>
        <v>0</v>
      </c>
      <c r="F65" s="40">
        <f t="shared" ref="F65:O65" si="18">SUM(F66:F68)</f>
        <v>8496067107</v>
      </c>
      <c r="G65" s="40">
        <f t="shared" si="18"/>
        <v>20</v>
      </c>
      <c r="H65" s="40">
        <f t="shared" si="18"/>
        <v>0</v>
      </c>
      <c r="I65" s="40">
        <f t="shared" si="18"/>
        <v>0</v>
      </c>
      <c r="J65" s="40">
        <f t="shared" si="18"/>
        <v>8496067087</v>
      </c>
      <c r="K65" s="40">
        <f t="shared" si="18"/>
        <v>8346067087</v>
      </c>
      <c r="L65" s="40">
        <f t="shared" si="18"/>
        <v>8345716511</v>
      </c>
      <c r="M65" s="40">
        <f t="shared" si="18"/>
        <v>2260661678</v>
      </c>
      <c r="N65" s="40">
        <f t="shared" si="18"/>
        <v>2260661678</v>
      </c>
      <c r="O65" s="40">
        <f t="shared" si="18"/>
        <v>150000000</v>
      </c>
      <c r="P65" s="65">
        <f t="shared" si="1"/>
        <v>0.98230350885175399</v>
      </c>
    </row>
    <row r="66" spans="1:16" s="9" customFormat="1" ht="38.25" x14ac:dyDescent="0.25">
      <c r="A66" s="9">
        <v>25010221</v>
      </c>
      <c r="B66" s="1">
        <f t="shared" si="2"/>
        <v>8</v>
      </c>
      <c r="C66" s="9">
        <v>141</v>
      </c>
      <c r="D66" s="9" t="s">
        <v>149</v>
      </c>
      <c r="E66" s="15">
        <v>0</v>
      </c>
      <c r="F66" s="15">
        <v>5701189627</v>
      </c>
      <c r="G66" s="15">
        <v>0</v>
      </c>
      <c r="H66" s="15">
        <v>0</v>
      </c>
      <c r="I66" s="15">
        <v>0</v>
      </c>
      <c r="J66" s="15">
        <v>5701189627</v>
      </c>
      <c r="K66" s="15">
        <v>5701189627</v>
      </c>
      <c r="L66" s="15">
        <v>5700839626</v>
      </c>
      <c r="M66" s="15">
        <v>1560929855</v>
      </c>
      <c r="N66" s="15">
        <v>1560929855</v>
      </c>
      <c r="O66" s="15">
        <v>0</v>
      </c>
      <c r="P66" s="70">
        <f t="shared" si="1"/>
        <v>0.99993860912846289</v>
      </c>
    </row>
    <row r="67" spans="1:16" s="9" customFormat="1" ht="38.25" x14ac:dyDescent="0.25">
      <c r="A67" s="9">
        <v>25010222</v>
      </c>
      <c r="B67" s="1">
        <f t="shared" si="2"/>
        <v>8</v>
      </c>
      <c r="C67" s="9">
        <v>142</v>
      </c>
      <c r="D67" s="9" t="s">
        <v>150</v>
      </c>
      <c r="E67" s="15">
        <v>0</v>
      </c>
      <c r="F67" s="15">
        <v>2644877480</v>
      </c>
      <c r="G67" s="15">
        <v>20</v>
      </c>
      <c r="H67" s="15">
        <v>0</v>
      </c>
      <c r="I67" s="15">
        <v>0</v>
      </c>
      <c r="J67" s="15">
        <v>2644877460</v>
      </c>
      <c r="K67" s="15">
        <v>2644877460</v>
      </c>
      <c r="L67" s="15">
        <v>2644876885</v>
      </c>
      <c r="M67" s="15">
        <v>699731823</v>
      </c>
      <c r="N67" s="15">
        <v>699731823</v>
      </c>
      <c r="O67" s="15">
        <v>0</v>
      </c>
      <c r="P67" s="70">
        <f t="shared" si="1"/>
        <v>0.99999978259862365</v>
      </c>
    </row>
    <row r="68" spans="1:16" s="9" customFormat="1" ht="63.75" x14ac:dyDescent="0.25">
      <c r="A68" s="9">
        <v>25010224</v>
      </c>
      <c r="B68" s="1">
        <f t="shared" si="2"/>
        <v>8</v>
      </c>
      <c r="C68" s="9">
        <v>144</v>
      </c>
      <c r="D68" s="9" t="s">
        <v>156</v>
      </c>
      <c r="E68" s="15">
        <v>0</v>
      </c>
      <c r="F68" s="15">
        <v>150000000</v>
      </c>
      <c r="G68" s="15">
        <v>0</v>
      </c>
      <c r="H68" s="15">
        <v>0</v>
      </c>
      <c r="I68" s="15">
        <v>0</v>
      </c>
      <c r="J68" s="15">
        <v>150000000</v>
      </c>
      <c r="K68" s="15">
        <v>0</v>
      </c>
      <c r="L68" s="15">
        <v>0</v>
      </c>
      <c r="M68" s="15">
        <v>0</v>
      </c>
      <c r="N68" s="15">
        <v>0</v>
      </c>
      <c r="O68" s="15">
        <v>150000000</v>
      </c>
      <c r="P68" s="70">
        <f t="shared" si="1"/>
        <v>0</v>
      </c>
    </row>
    <row r="69" spans="1:16" s="9" customFormat="1" x14ac:dyDescent="0.25">
      <c r="A69" s="63">
        <v>2502</v>
      </c>
      <c r="B69" s="3">
        <f t="shared" si="2"/>
        <v>4</v>
      </c>
      <c r="C69" s="58"/>
      <c r="D69" s="58" t="s">
        <v>51</v>
      </c>
      <c r="E69" s="64">
        <f>+E70</f>
        <v>0</v>
      </c>
      <c r="F69" s="64">
        <f t="shared" ref="F69:O69" si="19">+F70</f>
        <v>17417672930</v>
      </c>
      <c r="G69" s="64">
        <f t="shared" si="19"/>
        <v>0</v>
      </c>
      <c r="H69" s="64">
        <f t="shared" si="19"/>
        <v>0</v>
      </c>
      <c r="I69" s="64">
        <f t="shared" si="19"/>
        <v>0</v>
      </c>
      <c r="J69" s="64">
        <f t="shared" si="19"/>
        <v>17417672930</v>
      </c>
      <c r="K69" s="64">
        <f t="shared" si="19"/>
        <v>17417672930</v>
      </c>
      <c r="L69" s="64">
        <f t="shared" si="19"/>
        <v>17417672930</v>
      </c>
      <c r="M69" s="64">
        <f t="shared" si="19"/>
        <v>17417672930</v>
      </c>
      <c r="N69" s="64">
        <f t="shared" si="19"/>
        <v>14284714704</v>
      </c>
      <c r="O69" s="64">
        <f t="shared" si="19"/>
        <v>0</v>
      </c>
      <c r="P69" s="65">
        <f>+L69/J69</f>
        <v>1</v>
      </c>
    </row>
    <row r="70" spans="1:16" s="9" customFormat="1" x14ac:dyDescent="0.25">
      <c r="A70" s="63">
        <v>250201</v>
      </c>
      <c r="B70" s="3">
        <f t="shared" si="2"/>
        <v>6</v>
      </c>
      <c r="C70" s="58"/>
      <c r="D70" s="58" t="s">
        <v>53</v>
      </c>
      <c r="E70" s="64">
        <f>SUM(E71:E78)</f>
        <v>0</v>
      </c>
      <c r="F70" s="64">
        <f t="shared" ref="F70:O70" si="20">SUM(F71:F78)</f>
        <v>17417672930</v>
      </c>
      <c r="G70" s="64">
        <f t="shared" si="20"/>
        <v>0</v>
      </c>
      <c r="H70" s="64">
        <f t="shared" si="20"/>
        <v>0</v>
      </c>
      <c r="I70" s="64">
        <f t="shared" si="20"/>
        <v>0</v>
      </c>
      <c r="J70" s="64">
        <f t="shared" si="20"/>
        <v>17417672930</v>
      </c>
      <c r="K70" s="64">
        <f t="shared" si="20"/>
        <v>17417672930</v>
      </c>
      <c r="L70" s="64">
        <f t="shared" si="20"/>
        <v>17417672930</v>
      </c>
      <c r="M70" s="64">
        <f t="shared" si="20"/>
        <v>17417672930</v>
      </c>
      <c r="N70" s="64">
        <f t="shared" si="20"/>
        <v>14284714704</v>
      </c>
      <c r="O70" s="64">
        <f t="shared" si="20"/>
        <v>0</v>
      </c>
      <c r="P70" s="65">
        <f t="shared" ref="P70:P77" si="21">+L70/J70</f>
        <v>1</v>
      </c>
    </row>
    <row r="71" spans="1:16" s="9" customFormat="1" ht="38.25" x14ac:dyDescent="0.25">
      <c r="A71" s="66">
        <v>25020113</v>
      </c>
      <c r="B71" s="1">
        <f t="shared" si="2"/>
        <v>8</v>
      </c>
      <c r="C71" s="29">
        <v>118</v>
      </c>
      <c r="D71" s="27" t="s">
        <v>57</v>
      </c>
      <c r="E71" s="67">
        <v>0</v>
      </c>
      <c r="F71" s="68">
        <v>1372915184</v>
      </c>
      <c r="G71" s="67">
        <v>0</v>
      </c>
      <c r="H71" s="67">
        <v>0</v>
      </c>
      <c r="I71" s="67">
        <v>0</v>
      </c>
      <c r="J71" s="69">
        <v>1372915184</v>
      </c>
      <c r="K71" s="69">
        <v>1372915184</v>
      </c>
      <c r="L71" s="69">
        <v>1372915184</v>
      </c>
      <c r="M71" s="69">
        <v>1372915184</v>
      </c>
      <c r="N71" s="68">
        <v>1372915184</v>
      </c>
      <c r="O71" s="69">
        <f>+J71-K71</f>
        <v>0</v>
      </c>
      <c r="P71" s="70">
        <f t="shared" si="21"/>
        <v>1</v>
      </c>
    </row>
    <row r="72" spans="1:16" s="9" customFormat="1" ht="38.25" x14ac:dyDescent="0.25">
      <c r="A72" s="66">
        <v>25020113</v>
      </c>
      <c r="B72" s="1">
        <f t="shared" si="2"/>
        <v>8</v>
      </c>
      <c r="C72" s="29">
        <v>128</v>
      </c>
      <c r="D72" s="29" t="s">
        <v>58</v>
      </c>
      <c r="E72" s="67">
        <v>0</v>
      </c>
      <c r="F72" s="68">
        <v>6822380115</v>
      </c>
      <c r="G72" s="67">
        <v>0</v>
      </c>
      <c r="H72" s="67">
        <v>0</v>
      </c>
      <c r="I72" s="67">
        <v>0</v>
      </c>
      <c r="J72" s="69">
        <v>6822380115</v>
      </c>
      <c r="K72" s="69">
        <v>6822380115</v>
      </c>
      <c r="L72" s="69">
        <v>6822380115</v>
      </c>
      <c r="M72" s="69">
        <v>6822380115</v>
      </c>
      <c r="N72" s="68">
        <v>3937229335</v>
      </c>
      <c r="O72" s="69">
        <f t="shared" ref="O72:O78" si="22">+J72-K72</f>
        <v>0</v>
      </c>
      <c r="P72" s="70">
        <f t="shared" si="21"/>
        <v>1</v>
      </c>
    </row>
    <row r="73" spans="1:16" s="9" customFormat="1" ht="51" x14ac:dyDescent="0.25">
      <c r="A73" s="66">
        <v>25020113</v>
      </c>
      <c r="B73" s="1">
        <f t="shared" ref="B73:B78" si="23">LEN(A73)</f>
        <v>8</v>
      </c>
      <c r="C73" s="29">
        <v>129</v>
      </c>
      <c r="D73" s="29" t="s">
        <v>59</v>
      </c>
      <c r="E73" s="67">
        <v>0</v>
      </c>
      <c r="F73" s="68">
        <v>1298215800</v>
      </c>
      <c r="G73" s="67">
        <v>0</v>
      </c>
      <c r="H73" s="67">
        <v>0</v>
      </c>
      <c r="I73" s="67">
        <v>0</v>
      </c>
      <c r="J73" s="69">
        <v>1298215800</v>
      </c>
      <c r="K73" s="69">
        <v>1298215800</v>
      </c>
      <c r="L73" s="69">
        <v>1298215800</v>
      </c>
      <c r="M73" s="69">
        <v>1298215800</v>
      </c>
      <c r="N73" s="68">
        <v>1298215800</v>
      </c>
      <c r="O73" s="69">
        <f t="shared" si="22"/>
        <v>0</v>
      </c>
      <c r="P73" s="70">
        <f t="shared" si="21"/>
        <v>1</v>
      </c>
    </row>
    <row r="74" spans="1:16" s="9" customFormat="1" ht="38.25" x14ac:dyDescent="0.25">
      <c r="A74" s="66">
        <v>25020113</v>
      </c>
      <c r="B74" s="1">
        <f t="shared" si="23"/>
        <v>8</v>
      </c>
      <c r="C74" s="29">
        <v>130</v>
      </c>
      <c r="D74" s="29" t="s">
        <v>60</v>
      </c>
      <c r="E74" s="67">
        <v>0</v>
      </c>
      <c r="F74" s="68">
        <v>5409519443</v>
      </c>
      <c r="G74" s="67">
        <v>0</v>
      </c>
      <c r="H74" s="67">
        <v>0</v>
      </c>
      <c r="I74" s="67">
        <v>0</v>
      </c>
      <c r="J74" s="69">
        <v>5409519443</v>
      </c>
      <c r="K74" s="69">
        <v>5409519443</v>
      </c>
      <c r="L74" s="69">
        <v>5409519443</v>
      </c>
      <c r="M74" s="69">
        <v>5409519443</v>
      </c>
      <c r="N74" s="68">
        <v>5409519443</v>
      </c>
      <c r="O74" s="69">
        <f t="shared" si="22"/>
        <v>0</v>
      </c>
      <c r="P74" s="70">
        <f t="shared" si="21"/>
        <v>1</v>
      </c>
    </row>
    <row r="75" spans="1:16" s="9" customFormat="1" ht="51" x14ac:dyDescent="0.25">
      <c r="A75" s="66">
        <v>25020113</v>
      </c>
      <c r="B75" s="1">
        <f t="shared" si="23"/>
        <v>8</v>
      </c>
      <c r="C75" s="29">
        <v>131</v>
      </c>
      <c r="D75" s="29" t="s">
        <v>61</v>
      </c>
      <c r="E75" s="67">
        <v>0</v>
      </c>
      <c r="F75" s="68">
        <v>60327453</v>
      </c>
      <c r="G75" s="67">
        <v>0</v>
      </c>
      <c r="H75" s="67">
        <v>0</v>
      </c>
      <c r="I75" s="67">
        <v>0</v>
      </c>
      <c r="J75" s="69">
        <v>60327453</v>
      </c>
      <c r="K75" s="69">
        <v>60327453</v>
      </c>
      <c r="L75" s="69">
        <v>60327453</v>
      </c>
      <c r="M75" s="69">
        <v>60327453</v>
      </c>
      <c r="N75" s="68">
        <v>20747600</v>
      </c>
      <c r="O75" s="69">
        <f t="shared" si="22"/>
        <v>0</v>
      </c>
      <c r="P75" s="70">
        <f t="shared" si="21"/>
        <v>1</v>
      </c>
    </row>
    <row r="76" spans="1:16" s="9" customFormat="1" ht="38.25" x14ac:dyDescent="0.25">
      <c r="A76" s="66">
        <v>25020113</v>
      </c>
      <c r="B76" s="1">
        <f t="shared" si="23"/>
        <v>8</v>
      </c>
      <c r="C76" s="29">
        <v>132</v>
      </c>
      <c r="D76" s="29" t="s">
        <v>62</v>
      </c>
      <c r="E76" s="67">
        <v>0</v>
      </c>
      <c r="F76" s="68">
        <v>312344745</v>
      </c>
      <c r="G76" s="67">
        <v>0</v>
      </c>
      <c r="H76" s="67">
        <v>0</v>
      </c>
      <c r="I76" s="67">
        <v>0</v>
      </c>
      <c r="J76" s="69">
        <v>312344745</v>
      </c>
      <c r="K76" s="69">
        <v>312344745</v>
      </c>
      <c r="L76" s="69">
        <v>312344745</v>
      </c>
      <c r="M76" s="69">
        <v>312344745</v>
      </c>
      <c r="N76" s="68">
        <v>228691437</v>
      </c>
      <c r="O76" s="69">
        <f t="shared" si="22"/>
        <v>0</v>
      </c>
      <c r="P76" s="70">
        <f t="shared" si="21"/>
        <v>1</v>
      </c>
    </row>
    <row r="77" spans="1:16" s="9" customFormat="1" ht="38.25" x14ac:dyDescent="0.25">
      <c r="A77" s="66">
        <v>25020113</v>
      </c>
      <c r="B77" s="1">
        <f t="shared" si="23"/>
        <v>8</v>
      </c>
      <c r="C77" s="29">
        <v>133</v>
      </c>
      <c r="D77" s="29" t="s">
        <v>63</v>
      </c>
      <c r="E77" s="67">
        <v>0</v>
      </c>
      <c r="F77" s="68">
        <v>437454400</v>
      </c>
      <c r="G77" s="67">
        <v>0</v>
      </c>
      <c r="H77" s="67">
        <v>0</v>
      </c>
      <c r="I77" s="67">
        <v>0</v>
      </c>
      <c r="J77" s="69">
        <v>437454400</v>
      </c>
      <c r="K77" s="69">
        <v>437454400</v>
      </c>
      <c r="L77" s="69">
        <v>437454400</v>
      </c>
      <c r="M77" s="69">
        <v>437454400</v>
      </c>
      <c r="N77" s="68">
        <v>405533764</v>
      </c>
      <c r="O77" s="69">
        <f t="shared" si="22"/>
        <v>0</v>
      </c>
      <c r="P77" s="70">
        <f t="shared" si="21"/>
        <v>1</v>
      </c>
    </row>
    <row r="78" spans="1:16" s="9" customFormat="1" ht="38.25" x14ac:dyDescent="0.25">
      <c r="A78" s="66">
        <v>25020113</v>
      </c>
      <c r="B78" s="1">
        <f t="shared" si="23"/>
        <v>8</v>
      </c>
      <c r="C78" s="29">
        <v>134</v>
      </c>
      <c r="D78" s="29" t="s">
        <v>64</v>
      </c>
      <c r="E78" s="67">
        <v>0</v>
      </c>
      <c r="F78" s="68">
        <v>1704515790</v>
      </c>
      <c r="G78" s="67">
        <v>0</v>
      </c>
      <c r="H78" s="67">
        <v>0</v>
      </c>
      <c r="I78" s="67">
        <v>0</v>
      </c>
      <c r="J78" s="69">
        <v>1704515790</v>
      </c>
      <c r="K78" s="69">
        <v>1704515790</v>
      </c>
      <c r="L78" s="69">
        <v>1704515790</v>
      </c>
      <c r="M78" s="69">
        <v>1704515790</v>
      </c>
      <c r="N78" s="68">
        <v>1611862141</v>
      </c>
      <c r="O78" s="69">
        <f t="shared" si="22"/>
        <v>0</v>
      </c>
      <c r="P78" s="70">
        <f>+L78/J78</f>
        <v>1</v>
      </c>
    </row>
    <row r="80" spans="1:16" ht="12.75" customHeight="1" x14ac:dyDescent="0.25">
      <c r="N80" s="18"/>
    </row>
    <row r="81" spans="13:13" ht="12.75" customHeight="1" x14ac:dyDescent="0.25">
      <c r="M81" s="18"/>
    </row>
    <row r="82" spans="13:13" ht="12.75" customHeight="1" x14ac:dyDescent="0.25">
      <c r="M82" s="18"/>
    </row>
    <row r="83" spans="13:13" ht="12.75" customHeight="1" x14ac:dyDescent="0.25">
      <c r="M83" s="18"/>
    </row>
    <row r="84" spans="13:13" ht="12.75" customHeight="1" x14ac:dyDescent="0.25">
      <c r="M84" s="18"/>
    </row>
    <row r="85" spans="13:13" ht="12.75" customHeight="1" x14ac:dyDescent="0.25">
      <c r="M85" s="18"/>
    </row>
    <row r="86" spans="13:13" ht="12.75" customHeight="1" x14ac:dyDescent="0.25">
      <c r="M86" s="18"/>
    </row>
    <row r="87" spans="13:13" ht="12.75" customHeight="1" x14ac:dyDescent="0.25">
      <c r="M87" s="18"/>
    </row>
    <row r="88" spans="13:13" ht="12.75" customHeight="1" x14ac:dyDescent="0.25">
      <c r="M88" s="18"/>
    </row>
    <row r="89" spans="13:13" ht="12.75" customHeight="1" x14ac:dyDescent="0.25">
      <c r="M89" s="18"/>
    </row>
    <row r="90" spans="13:13" ht="12.75" customHeight="1" x14ac:dyDescent="0.25">
      <c r="M90" s="18"/>
    </row>
    <row r="91" spans="13:13" ht="12.75" customHeight="1" x14ac:dyDescent="0.25">
      <c r="M91" s="18"/>
    </row>
    <row r="92" spans="13:13" ht="12.75" customHeight="1" x14ac:dyDescent="0.25">
      <c r="M92" s="18"/>
    </row>
    <row r="93" spans="13:13" ht="12.75" customHeight="1" x14ac:dyDescent="0.25">
      <c r="M93" s="18"/>
    </row>
    <row r="94" spans="13:13" ht="12.75" customHeight="1" x14ac:dyDescent="0.25">
      <c r="M94" s="18"/>
    </row>
    <row r="95" spans="13:13" ht="12.75" customHeight="1" x14ac:dyDescent="0.25">
      <c r="M95" s="18"/>
    </row>
    <row r="96" spans="13:13" ht="12.75" customHeight="1" x14ac:dyDescent="0.25">
      <c r="M96" s="18"/>
    </row>
    <row r="97" spans="13:13" ht="12.75" customHeight="1" x14ac:dyDescent="0.25">
      <c r="M97" s="18"/>
    </row>
    <row r="98" spans="13:13" ht="12.75" customHeight="1" x14ac:dyDescent="0.25">
      <c r="M98" s="18"/>
    </row>
    <row r="99" spans="13:13" ht="12.75" customHeight="1" x14ac:dyDescent="0.25">
      <c r="M99" s="18"/>
    </row>
    <row r="100" spans="13:13" ht="12.75" customHeight="1" x14ac:dyDescent="0.25">
      <c r="M100" s="18"/>
    </row>
    <row r="101" spans="13:13" ht="12.75" customHeight="1" x14ac:dyDescent="0.25">
      <c r="M101" s="18"/>
    </row>
    <row r="102" spans="13:13" ht="12.75" customHeight="1" x14ac:dyDescent="0.25">
      <c r="M102" s="18"/>
    </row>
    <row r="103" spans="13:13" ht="12.75" customHeight="1" x14ac:dyDescent="0.25">
      <c r="M103" s="18"/>
    </row>
    <row r="104" spans="13:13" ht="12.75" customHeight="1" x14ac:dyDescent="0.25">
      <c r="M104" s="18"/>
    </row>
    <row r="105" spans="13:13" ht="12.75" customHeight="1" x14ac:dyDescent="0.25">
      <c r="M105" s="18"/>
    </row>
    <row r="106" spans="13:13" ht="12.75" customHeight="1" x14ac:dyDescent="0.25">
      <c r="M106" s="18"/>
    </row>
  </sheetData>
  <autoFilter ref="A7:P78"/>
  <mergeCells count="3">
    <mergeCell ref="D2:P2"/>
    <mergeCell ref="D3:P3"/>
    <mergeCell ref="D4:P4"/>
  </mergeCells>
  <pageMargins left="0" right="0" top="0" bottom="0" header="0" footer="0"/>
  <pageSetup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EJECUCIÓN DE INGRESOS JULIO</vt:lpstr>
      <vt:lpstr>EJECUCIÓN DE INGRESOS AGOSTO</vt:lpstr>
      <vt:lpstr>EJECUCIÓN DE INGRESOS SEPTIEMBR</vt:lpstr>
      <vt:lpstr>EJECUCIÓN DE GASTOS JULIO</vt:lpstr>
      <vt:lpstr>EJECUCIÓN DE GASTOS AGOSTO</vt:lpstr>
      <vt:lpstr>EJECUCION DE GASTOS SEPTIEMBRE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Meza Diaz</dc:creator>
  <cp:lastModifiedBy>Susana Meza Diaz</cp:lastModifiedBy>
  <dcterms:created xsi:type="dcterms:W3CDTF">2020-10-05T23:00:46Z</dcterms:created>
  <dcterms:modified xsi:type="dcterms:W3CDTF">2020-10-05T23:27:53Z</dcterms:modified>
</cp:coreProperties>
</file>