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SAMSUNG\Downloads\"/>
    </mc:Choice>
  </mc:AlternateContent>
  <xr:revisionPtr revIDLastSave="0" documentId="13_ncr:1_{7C1237CC-198E-43A7-B37A-4B291115C3F8}" xr6:coauthVersionLast="45" xr6:coauthVersionMax="45" xr10:uidLastSave="{00000000-0000-0000-0000-000000000000}"/>
  <bookViews>
    <workbookView xWindow="-120" yWindow="-120" windowWidth="24240" windowHeight="13140" firstSheet="3" activeTab="5" xr2:uid="{00000000-000D-0000-FFFF-FFFF00000000}"/>
  </bookViews>
  <sheets>
    <sheet name="EJECUCIÓN DE INGRESOS ENERO" sheetId="2" r:id="rId1"/>
    <sheet name="EJECUCIÓN DE INGRESOS FEBRERO" sheetId="3" r:id="rId2"/>
    <sheet name="EJECUCIÓN DE INGRESOS MARZO" sheetId="4" r:id="rId3"/>
    <sheet name="EJECUCIÓN DE GASTOS ENERO" sheetId="5" r:id="rId4"/>
    <sheet name="EJECUCIÓN DE GASTOS FEBRERO" sheetId="6" r:id="rId5"/>
    <sheet name="EJECUCIÓN DE GASTO MARZO" sheetId="7" r:id="rId6"/>
  </sheets>
  <definedNames>
    <definedName name="_xlnm._FilterDatabase" localSheetId="5" hidden="1">'EJECUCIÓN DE GASTO MARZO'!$A$6:$O$71</definedName>
    <definedName name="_xlnm._FilterDatabase" localSheetId="3" hidden="1">'EJECUCIÓN DE GASTOS ENERO'!$A$6:$O$70</definedName>
    <definedName name="_xlnm._FilterDatabase" localSheetId="4" hidden="1">'EJECUCIÓN DE GASTOS FEBRERO'!$A$6:$O$71</definedName>
    <definedName name="_xlnm._FilterDatabase" localSheetId="0" hidden="1">'EJECUCIÓN DE INGRESOS ENERO'!$A$6:$J$35</definedName>
    <definedName name="_xlnm._FilterDatabase" localSheetId="1" hidden="1">'EJECUCIÓN DE INGRESOS FEBRERO'!$A$6:$J$39</definedName>
    <definedName name="_xlnm._FilterDatabase" localSheetId="2" hidden="1">'EJECUCIÓN DE INGRESOS MARZO'!$A$6:$J$39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7" l="1"/>
  <c r="D9" i="7" s="1"/>
  <c r="E10" i="7"/>
  <c r="E9" i="7" s="1"/>
  <c r="F10" i="7"/>
  <c r="F9" i="7" s="1"/>
  <c r="G10" i="7"/>
  <c r="G9" i="7" s="1"/>
  <c r="H10" i="7"/>
  <c r="H9" i="7" s="1"/>
  <c r="I10" i="7"/>
  <c r="I9" i="7" s="1"/>
  <c r="J10" i="7"/>
  <c r="J9" i="7" s="1"/>
  <c r="K10" i="7"/>
  <c r="K9" i="7" s="1"/>
  <c r="L10" i="7"/>
  <c r="L9" i="7" s="1"/>
  <c r="M10" i="7"/>
  <c r="M9" i="7" s="1"/>
  <c r="N10" i="7"/>
  <c r="N9" i="7" s="1"/>
  <c r="O11" i="7"/>
  <c r="O12" i="7"/>
  <c r="O13" i="7"/>
  <c r="O14" i="7"/>
  <c r="O15" i="7"/>
  <c r="O16" i="7"/>
  <c r="O17" i="7"/>
  <c r="O18" i="7"/>
  <c r="O19" i="7"/>
  <c r="O20" i="7"/>
  <c r="O21" i="7"/>
  <c r="O22" i="7"/>
  <c r="D23" i="7"/>
  <c r="E23" i="7"/>
  <c r="F23" i="7"/>
  <c r="G23" i="7"/>
  <c r="H23" i="7"/>
  <c r="I23" i="7"/>
  <c r="O23" i="7" s="1"/>
  <c r="J23" i="7"/>
  <c r="K23" i="7"/>
  <c r="L23" i="7"/>
  <c r="M23" i="7"/>
  <c r="N23" i="7"/>
  <c r="O24" i="7"/>
  <c r="D25" i="7"/>
  <c r="E25" i="7"/>
  <c r="F25" i="7"/>
  <c r="G25" i="7"/>
  <c r="H25" i="7"/>
  <c r="I25" i="7"/>
  <c r="J25" i="7"/>
  <c r="K25" i="7"/>
  <c r="L25" i="7"/>
  <c r="M25" i="7"/>
  <c r="N25" i="7"/>
  <c r="O25" i="7"/>
  <c r="O26" i="7"/>
  <c r="O27" i="7"/>
  <c r="O28" i="7"/>
  <c r="D29" i="7"/>
  <c r="E29" i="7"/>
  <c r="F29" i="7"/>
  <c r="G29" i="7"/>
  <c r="H29" i="7"/>
  <c r="I29" i="7"/>
  <c r="O29" i="7" s="1"/>
  <c r="J29" i="7"/>
  <c r="K29" i="7"/>
  <c r="L29" i="7"/>
  <c r="M29" i="7"/>
  <c r="N29" i="7"/>
  <c r="O30" i="7"/>
  <c r="O31" i="7"/>
  <c r="O32" i="7"/>
  <c r="D34" i="7"/>
  <c r="D33" i="7" s="1"/>
  <c r="E34" i="7"/>
  <c r="E33" i="7" s="1"/>
  <c r="F34" i="7"/>
  <c r="F33" i="7" s="1"/>
  <c r="G34" i="7"/>
  <c r="G33" i="7" s="1"/>
  <c r="H34" i="7"/>
  <c r="H33" i="7" s="1"/>
  <c r="I34" i="7"/>
  <c r="I33" i="7" s="1"/>
  <c r="J34" i="7"/>
  <c r="J33" i="7" s="1"/>
  <c r="K34" i="7"/>
  <c r="K33" i="7" s="1"/>
  <c r="O33" i="7" s="1"/>
  <c r="L34" i="7"/>
  <c r="L33" i="7" s="1"/>
  <c r="M34" i="7"/>
  <c r="M33" i="7" s="1"/>
  <c r="N34" i="7"/>
  <c r="N33" i="7" s="1"/>
  <c r="O35" i="7"/>
  <c r="D36" i="7"/>
  <c r="E36" i="7"/>
  <c r="F36" i="7"/>
  <c r="G36" i="7"/>
  <c r="H36" i="7"/>
  <c r="I36" i="7"/>
  <c r="J36" i="7"/>
  <c r="K36" i="7"/>
  <c r="L36" i="7"/>
  <c r="M36" i="7"/>
  <c r="N36" i="7"/>
  <c r="O36" i="7"/>
  <c r="O37" i="7"/>
  <c r="O38" i="7"/>
  <c r="O39" i="7"/>
  <c r="O40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O43" i="7"/>
  <c r="O44" i="7"/>
  <c r="D45" i="7"/>
  <c r="E45" i="7"/>
  <c r="F45" i="7"/>
  <c r="G45" i="7"/>
  <c r="H45" i="7"/>
  <c r="I45" i="7"/>
  <c r="O45" i="7" s="1"/>
  <c r="J45" i="7"/>
  <c r="K45" i="7"/>
  <c r="L45" i="7"/>
  <c r="M45" i="7"/>
  <c r="N45" i="7"/>
  <c r="O46" i="7"/>
  <c r="O47" i="7"/>
  <c r="O48" i="7"/>
  <c r="O49" i="7"/>
  <c r="O50" i="7"/>
  <c r="D51" i="7"/>
  <c r="E51" i="7"/>
  <c r="F51" i="7"/>
  <c r="G51" i="7"/>
  <c r="H51" i="7"/>
  <c r="I51" i="7"/>
  <c r="J51" i="7"/>
  <c r="K51" i="7"/>
  <c r="L51" i="7"/>
  <c r="M51" i="7"/>
  <c r="N51" i="7"/>
  <c r="O51" i="7"/>
  <c r="O52" i="7"/>
  <c r="D55" i="7"/>
  <c r="D54" i="7" s="1"/>
  <c r="E55" i="7"/>
  <c r="E54" i="7" s="1"/>
  <c r="F55" i="7"/>
  <c r="F54" i="7" s="1"/>
  <c r="F53" i="7" s="1"/>
  <c r="G55" i="7"/>
  <c r="G54" i="7" s="1"/>
  <c r="G53" i="7" s="1"/>
  <c r="H55" i="7"/>
  <c r="H54" i="7" s="1"/>
  <c r="I55" i="7"/>
  <c r="I54" i="7" s="1"/>
  <c r="J55" i="7"/>
  <c r="J54" i="7" s="1"/>
  <c r="J53" i="7" s="1"/>
  <c r="K55" i="7"/>
  <c r="K54" i="7" s="1"/>
  <c r="L55" i="7"/>
  <c r="L54" i="7" s="1"/>
  <c r="M55" i="7"/>
  <c r="M54" i="7" s="1"/>
  <c r="N55" i="7"/>
  <c r="N54" i="7" s="1"/>
  <c r="O55" i="7"/>
  <c r="O56" i="7"/>
  <c r="O57" i="7"/>
  <c r="O58" i="7"/>
  <c r="O59" i="7"/>
  <c r="O60" i="7"/>
  <c r="O61" i="7"/>
  <c r="D63" i="7"/>
  <c r="D62" i="7" s="1"/>
  <c r="E63" i="7"/>
  <c r="E62" i="7" s="1"/>
  <c r="F63" i="7"/>
  <c r="F62" i="7" s="1"/>
  <c r="G63" i="7"/>
  <c r="G62" i="7" s="1"/>
  <c r="H63" i="7"/>
  <c r="H62" i="7" s="1"/>
  <c r="I63" i="7"/>
  <c r="I62" i="7" s="1"/>
  <c r="J63" i="7"/>
  <c r="J62" i="7" s="1"/>
  <c r="K63" i="7"/>
  <c r="K62" i="7" s="1"/>
  <c r="L63" i="7"/>
  <c r="L62" i="7" s="1"/>
  <c r="M64" i="7"/>
  <c r="M63" i="7" s="1"/>
  <c r="M62" i="7" s="1"/>
  <c r="N64" i="7"/>
  <c r="O64" i="7"/>
  <c r="M65" i="7"/>
  <c r="N65" i="7"/>
  <c r="N63" i="7" s="1"/>
  <c r="N62" i="7" s="1"/>
  <c r="O65" i="7"/>
  <c r="N66" i="7"/>
  <c r="O66" i="7"/>
  <c r="N67" i="7"/>
  <c r="O67" i="7"/>
  <c r="N68" i="7"/>
  <c r="O68" i="7"/>
  <c r="N69" i="7"/>
  <c r="O69" i="7"/>
  <c r="N70" i="7"/>
  <c r="O70" i="7"/>
  <c r="N71" i="7"/>
  <c r="O71" i="7"/>
  <c r="D10" i="6"/>
  <c r="D9" i="6" s="1"/>
  <c r="E10" i="6"/>
  <c r="E9" i="6" s="1"/>
  <c r="F10" i="6"/>
  <c r="F9" i="6" s="1"/>
  <c r="F8" i="6" s="1"/>
  <c r="G10" i="6"/>
  <c r="G9" i="6" s="1"/>
  <c r="G8" i="6" s="1"/>
  <c r="H10" i="6"/>
  <c r="H9" i="6" s="1"/>
  <c r="I10" i="6"/>
  <c r="I9" i="6" s="1"/>
  <c r="J10" i="6"/>
  <c r="J9" i="6" s="1"/>
  <c r="J8" i="6" s="1"/>
  <c r="K10" i="6"/>
  <c r="K9" i="6" s="1"/>
  <c r="L10" i="6"/>
  <c r="L9" i="6" s="1"/>
  <c r="M10" i="6"/>
  <c r="M9" i="6" s="1"/>
  <c r="N10" i="6"/>
  <c r="N9" i="6" s="1"/>
  <c r="N8" i="6" s="1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O24" i="6"/>
  <c r="D25" i="6"/>
  <c r="E25" i="6"/>
  <c r="F25" i="6"/>
  <c r="G25" i="6"/>
  <c r="H25" i="6"/>
  <c r="I25" i="6"/>
  <c r="J25" i="6"/>
  <c r="K25" i="6"/>
  <c r="L25" i="6"/>
  <c r="M25" i="6"/>
  <c r="N25" i="6"/>
  <c r="O25" i="6"/>
  <c r="O26" i="6"/>
  <c r="O27" i="6"/>
  <c r="O28" i="6"/>
  <c r="D29" i="6"/>
  <c r="E29" i="6"/>
  <c r="F29" i="6"/>
  <c r="G29" i="6"/>
  <c r="H29" i="6"/>
  <c r="I29" i="6"/>
  <c r="J29" i="6"/>
  <c r="K29" i="6"/>
  <c r="O29" i="6" s="1"/>
  <c r="L29" i="6"/>
  <c r="M29" i="6"/>
  <c r="N29" i="6"/>
  <c r="O30" i="6"/>
  <c r="O31" i="6"/>
  <c r="O32" i="6"/>
  <c r="D34" i="6"/>
  <c r="D33" i="6" s="1"/>
  <c r="E34" i="6"/>
  <c r="E33" i="6" s="1"/>
  <c r="F34" i="6"/>
  <c r="F33" i="6" s="1"/>
  <c r="G34" i="6"/>
  <c r="G33" i="6" s="1"/>
  <c r="H34" i="6"/>
  <c r="H33" i="6" s="1"/>
  <c r="I34" i="6"/>
  <c r="I33" i="6" s="1"/>
  <c r="J34" i="6"/>
  <c r="J33" i="6" s="1"/>
  <c r="K34" i="6"/>
  <c r="K33" i="6" s="1"/>
  <c r="L34" i="6"/>
  <c r="L33" i="6" s="1"/>
  <c r="M34" i="6"/>
  <c r="M33" i="6" s="1"/>
  <c r="N34" i="6"/>
  <c r="N33" i="6" s="1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O37" i="6"/>
  <c r="O38" i="6"/>
  <c r="O39" i="6"/>
  <c r="O40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O43" i="6"/>
  <c r="O44" i="6"/>
  <c r="D45" i="6"/>
  <c r="E45" i="6"/>
  <c r="F45" i="6"/>
  <c r="G45" i="6"/>
  <c r="H45" i="6"/>
  <c r="I45" i="6"/>
  <c r="O45" i="6" s="1"/>
  <c r="J45" i="6"/>
  <c r="K45" i="6"/>
  <c r="L45" i="6"/>
  <c r="M45" i="6"/>
  <c r="N45" i="6"/>
  <c r="O46" i="6"/>
  <c r="O47" i="6"/>
  <c r="O48" i="6"/>
  <c r="O49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O52" i="6"/>
  <c r="D55" i="6"/>
  <c r="D54" i="6" s="1"/>
  <c r="D53" i="6" s="1"/>
  <c r="E55" i="6"/>
  <c r="E54" i="6" s="1"/>
  <c r="E53" i="6" s="1"/>
  <c r="F55" i="6"/>
  <c r="F54" i="6" s="1"/>
  <c r="G55" i="6"/>
  <c r="G54" i="6" s="1"/>
  <c r="H55" i="6"/>
  <c r="H54" i="6" s="1"/>
  <c r="H53" i="6" s="1"/>
  <c r="I55" i="6"/>
  <c r="I54" i="6" s="1"/>
  <c r="I53" i="6" s="1"/>
  <c r="J55" i="6"/>
  <c r="J54" i="6" s="1"/>
  <c r="K55" i="6"/>
  <c r="K54" i="6" s="1"/>
  <c r="L55" i="6"/>
  <c r="L54" i="6" s="1"/>
  <c r="L53" i="6" s="1"/>
  <c r="M55" i="6"/>
  <c r="M54" i="6" s="1"/>
  <c r="M53" i="6" s="1"/>
  <c r="N55" i="6"/>
  <c r="N54" i="6" s="1"/>
  <c r="O55" i="6"/>
  <c r="O56" i="6"/>
  <c r="O57" i="6"/>
  <c r="O58" i="6"/>
  <c r="O59" i="6"/>
  <c r="O60" i="6"/>
  <c r="O61" i="6"/>
  <c r="D63" i="6"/>
  <c r="D62" i="6" s="1"/>
  <c r="E63" i="6"/>
  <c r="E62" i="6" s="1"/>
  <c r="F63" i="6"/>
  <c r="F62" i="6" s="1"/>
  <c r="G63" i="6"/>
  <c r="G62" i="6" s="1"/>
  <c r="H63" i="6"/>
  <c r="H62" i="6" s="1"/>
  <c r="I63" i="6"/>
  <c r="I62" i="6" s="1"/>
  <c r="J63" i="6"/>
  <c r="J62" i="6" s="1"/>
  <c r="K63" i="6"/>
  <c r="K62" i="6" s="1"/>
  <c r="O62" i="6" s="1"/>
  <c r="L63" i="6"/>
  <c r="L62" i="6" s="1"/>
  <c r="M63" i="6"/>
  <c r="M62" i="6" s="1"/>
  <c r="N64" i="6"/>
  <c r="N63" i="6" s="1"/>
  <c r="N62" i="6" s="1"/>
  <c r="O64" i="6"/>
  <c r="N65" i="6"/>
  <c r="O65" i="6"/>
  <c r="N66" i="6"/>
  <c r="O66" i="6"/>
  <c r="N67" i="6"/>
  <c r="O67" i="6"/>
  <c r="N68" i="6"/>
  <c r="O68" i="6"/>
  <c r="N69" i="6"/>
  <c r="O69" i="6"/>
  <c r="N70" i="6"/>
  <c r="O70" i="6"/>
  <c r="N71" i="6"/>
  <c r="O71" i="6"/>
  <c r="D10" i="5"/>
  <c r="D9" i="5" s="1"/>
  <c r="E10" i="5"/>
  <c r="E9" i="5" s="1"/>
  <c r="E8" i="5" s="1"/>
  <c r="F10" i="5"/>
  <c r="F9" i="5" s="1"/>
  <c r="G10" i="5"/>
  <c r="G9" i="5" s="1"/>
  <c r="G8" i="5" s="1"/>
  <c r="H10" i="5"/>
  <c r="H9" i="5" s="1"/>
  <c r="I10" i="5"/>
  <c r="I9" i="5" s="1"/>
  <c r="I8" i="5" s="1"/>
  <c r="J10" i="5"/>
  <c r="J9" i="5" s="1"/>
  <c r="K10" i="5"/>
  <c r="K9" i="5" s="1"/>
  <c r="L10" i="5"/>
  <c r="L9" i="5" s="1"/>
  <c r="M10" i="5"/>
  <c r="M9" i="5" s="1"/>
  <c r="M8" i="5" s="1"/>
  <c r="N10" i="5"/>
  <c r="N9" i="5" s="1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D23" i="5"/>
  <c r="E23" i="5"/>
  <c r="F23" i="5"/>
  <c r="G23" i="5"/>
  <c r="H23" i="5"/>
  <c r="I23" i="5"/>
  <c r="J23" i="5"/>
  <c r="K23" i="5"/>
  <c r="L23" i="5"/>
  <c r="M23" i="5"/>
  <c r="N23" i="5"/>
  <c r="O23" i="5"/>
  <c r="O24" i="5"/>
  <c r="D25" i="5"/>
  <c r="E25" i="5"/>
  <c r="F25" i="5"/>
  <c r="G25" i="5"/>
  <c r="H25" i="5"/>
  <c r="I25" i="5"/>
  <c r="J25" i="5"/>
  <c r="K25" i="5"/>
  <c r="L25" i="5"/>
  <c r="M25" i="5"/>
  <c r="N25" i="5"/>
  <c r="O25" i="5"/>
  <c r="O26" i="5"/>
  <c r="O27" i="5"/>
  <c r="O28" i="5"/>
  <c r="D29" i="5"/>
  <c r="E29" i="5"/>
  <c r="F29" i="5"/>
  <c r="G29" i="5"/>
  <c r="H29" i="5"/>
  <c r="I29" i="5"/>
  <c r="J29" i="5"/>
  <c r="K29" i="5"/>
  <c r="L29" i="5"/>
  <c r="M29" i="5"/>
  <c r="N29" i="5"/>
  <c r="O29" i="5"/>
  <c r="O30" i="5"/>
  <c r="O31" i="5"/>
  <c r="O32" i="5"/>
  <c r="D34" i="5"/>
  <c r="D33" i="5" s="1"/>
  <c r="E34" i="5"/>
  <c r="E33" i="5" s="1"/>
  <c r="F34" i="5"/>
  <c r="F33" i="5" s="1"/>
  <c r="G34" i="5"/>
  <c r="G33" i="5" s="1"/>
  <c r="H34" i="5"/>
  <c r="H33" i="5" s="1"/>
  <c r="I34" i="5"/>
  <c r="I33" i="5" s="1"/>
  <c r="J34" i="5"/>
  <c r="J33" i="5" s="1"/>
  <c r="K34" i="5"/>
  <c r="K33" i="5" s="1"/>
  <c r="O33" i="5" s="1"/>
  <c r="L34" i="5"/>
  <c r="L33" i="5" s="1"/>
  <c r="M34" i="5"/>
  <c r="M33" i="5" s="1"/>
  <c r="N34" i="5"/>
  <c r="N33" i="5" s="1"/>
  <c r="O35" i="5"/>
  <c r="D36" i="5"/>
  <c r="E36" i="5"/>
  <c r="F36" i="5"/>
  <c r="G36" i="5"/>
  <c r="H36" i="5"/>
  <c r="I36" i="5"/>
  <c r="J36" i="5"/>
  <c r="K36" i="5"/>
  <c r="O36" i="5" s="1"/>
  <c r="L36" i="5"/>
  <c r="M36" i="5"/>
  <c r="N36" i="5"/>
  <c r="O37" i="5"/>
  <c r="O38" i="5"/>
  <c r="O39" i="5"/>
  <c r="O40" i="5"/>
  <c r="O41" i="5"/>
  <c r="D42" i="5"/>
  <c r="E42" i="5"/>
  <c r="F42" i="5"/>
  <c r="G42" i="5"/>
  <c r="H42" i="5"/>
  <c r="I42" i="5"/>
  <c r="J42" i="5"/>
  <c r="K42" i="5"/>
  <c r="L42" i="5"/>
  <c r="M42" i="5"/>
  <c r="N42" i="5"/>
  <c r="O42" i="5"/>
  <c r="O43" i="5"/>
  <c r="O44" i="5"/>
  <c r="D45" i="5"/>
  <c r="E45" i="5"/>
  <c r="F45" i="5"/>
  <c r="G45" i="5"/>
  <c r="H45" i="5"/>
  <c r="I45" i="5"/>
  <c r="O45" i="5" s="1"/>
  <c r="J45" i="5"/>
  <c r="K45" i="5"/>
  <c r="L45" i="5"/>
  <c r="M45" i="5"/>
  <c r="N45" i="5"/>
  <c r="O46" i="5"/>
  <c r="O47" i="5"/>
  <c r="O48" i="5"/>
  <c r="O49" i="5"/>
  <c r="O50" i="5"/>
  <c r="D51" i="5"/>
  <c r="E51" i="5"/>
  <c r="F51" i="5"/>
  <c r="G51" i="5"/>
  <c r="H51" i="5"/>
  <c r="I51" i="5"/>
  <c r="J51" i="5"/>
  <c r="K51" i="5"/>
  <c r="L51" i="5"/>
  <c r="M51" i="5"/>
  <c r="N51" i="5"/>
  <c r="O51" i="5"/>
  <c r="O52" i="5"/>
  <c r="D55" i="5"/>
  <c r="D54" i="5" s="1"/>
  <c r="E55" i="5"/>
  <c r="E54" i="5" s="1"/>
  <c r="E53" i="5" s="1"/>
  <c r="F55" i="5"/>
  <c r="F54" i="5" s="1"/>
  <c r="G55" i="5"/>
  <c r="G54" i="5" s="1"/>
  <c r="H55" i="5"/>
  <c r="H54" i="5" s="1"/>
  <c r="I55" i="5"/>
  <c r="I54" i="5" s="1"/>
  <c r="J55" i="5"/>
  <c r="J54" i="5" s="1"/>
  <c r="K55" i="5"/>
  <c r="K54" i="5" s="1"/>
  <c r="L55" i="5"/>
  <c r="L54" i="5" s="1"/>
  <c r="M55" i="5"/>
  <c r="M54" i="5" s="1"/>
  <c r="M53" i="5" s="1"/>
  <c r="N55" i="5"/>
  <c r="N54" i="5" s="1"/>
  <c r="O56" i="5"/>
  <c r="O57" i="5"/>
  <c r="O58" i="5"/>
  <c r="O55" i="5" s="1"/>
  <c r="O54" i="5" s="1"/>
  <c r="O53" i="5" s="1"/>
  <c r="O59" i="5"/>
  <c r="O60" i="5"/>
  <c r="E61" i="5"/>
  <c r="M61" i="5"/>
  <c r="D62" i="5"/>
  <c r="D61" i="5" s="1"/>
  <c r="E62" i="5"/>
  <c r="F62" i="5"/>
  <c r="F61" i="5" s="1"/>
  <c r="G62" i="5"/>
  <c r="G61" i="5" s="1"/>
  <c r="H62" i="5"/>
  <c r="H61" i="5" s="1"/>
  <c r="K62" i="5"/>
  <c r="K61" i="5" s="1"/>
  <c r="L62" i="5"/>
  <c r="L61" i="5" s="1"/>
  <c r="M62" i="5"/>
  <c r="N62" i="5"/>
  <c r="N61" i="5" s="1"/>
  <c r="I63" i="5"/>
  <c r="I62" i="5" s="1"/>
  <c r="I61" i="5" s="1"/>
  <c r="J63" i="5"/>
  <c r="I64" i="5"/>
  <c r="O64" i="5" s="1"/>
  <c r="J64" i="5"/>
  <c r="I65" i="5"/>
  <c r="J65" i="5"/>
  <c r="J62" i="5" s="1"/>
  <c r="J61" i="5" s="1"/>
  <c r="O65" i="5"/>
  <c r="I66" i="5"/>
  <c r="J66" i="5"/>
  <c r="O66" i="5"/>
  <c r="I67" i="5"/>
  <c r="O67" i="5" s="1"/>
  <c r="J67" i="5"/>
  <c r="I68" i="5"/>
  <c r="O68" i="5" s="1"/>
  <c r="J68" i="5"/>
  <c r="I69" i="5"/>
  <c r="J69" i="5"/>
  <c r="O69" i="5"/>
  <c r="I70" i="5"/>
  <c r="J70" i="5"/>
  <c r="O70" i="5"/>
  <c r="K8" i="7" l="1"/>
  <c r="O9" i="7"/>
  <c r="N8" i="7"/>
  <c r="F8" i="7"/>
  <c r="F7" i="7" s="1"/>
  <c r="O62" i="7"/>
  <c r="M53" i="7"/>
  <c r="I53" i="7"/>
  <c r="E53" i="7"/>
  <c r="M8" i="7"/>
  <c r="I8" i="7"/>
  <c r="E8" i="7"/>
  <c r="K53" i="7"/>
  <c r="O53" i="7" s="1"/>
  <c r="O54" i="7"/>
  <c r="G8" i="7"/>
  <c r="G7" i="7" s="1"/>
  <c r="N53" i="7"/>
  <c r="J8" i="7"/>
  <c r="J7" i="7" s="1"/>
  <c r="L53" i="7"/>
  <c r="H53" i="7"/>
  <c r="D53" i="7"/>
  <c r="L8" i="7"/>
  <c r="L7" i="7" s="1"/>
  <c r="H8" i="7"/>
  <c r="D8" i="7"/>
  <c r="O10" i="7"/>
  <c r="O63" i="7"/>
  <c r="O34" i="7"/>
  <c r="K53" i="6"/>
  <c r="O53" i="6" s="1"/>
  <c r="O54" i="6"/>
  <c r="O33" i="6"/>
  <c r="M8" i="6"/>
  <c r="M7" i="6" s="1"/>
  <c r="I8" i="6"/>
  <c r="I7" i="6" s="1"/>
  <c r="E8" i="6"/>
  <c r="E7" i="6" s="1"/>
  <c r="O9" i="6"/>
  <c r="K8" i="6"/>
  <c r="N7" i="6"/>
  <c r="G53" i="6"/>
  <c r="G7" i="6" s="1"/>
  <c r="N53" i="6"/>
  <c r="J53" i="6"/>
  <c r="J7" i="6" s="1"/>
  <c r="F53" i="6"/>
  <c r="F7" i="6" s="1"/>
  <c r="L8" i="6"/>
  <c r="L7" i="6" s="1"/>
  <c r="H8" i="6"/>
  <c r="H7" i="6" s="1"/>
  <c r="D8" i="6"/>
  <c r="D7" i="6" s="1"/>
  <c r="O63" i="6"/>
  <c r="O34" i="6"/>
  <c r="I53" i="5"/>
  <c r="K8" i="5"/>
  <c r="O9" i="5"/>
  <c r="G7" i="5"/>
  <c r="L53" i="5"/>
  <c r="H53" i="5"/>
  <c r="D53" i="5"/>
  <c r="N8" i="5"/>
  <c r="J8" i="5"/>
  <c r="F8" i="5"/>
  <c r="E7" i="5"/>
  <c r="K53" i="5"/>
  <c r="G53" i="5"/>
  <c r="M7" i="5"/>
  <c r="I7" i="5"/>
  <c r="N53" i="5"/>
  <c r="J53" i="5"/>
  <c r="F53" i="5"/>
  <c r="L8" i="5"/>
  <c r="L7" i="5" s="1"/>
  <c r="H8" i="5"/>
  <c r="H7" i="5" s="1"/>
  <c r="D8" i="5"/>
  <c r="D7" i="5" s="1"/>
  <c r="O63" i="5"/>
  <c r="O34" i="5"/>
  <c r="G39" i="4"/>
  <c r="J39" i="4" s="1"/>
  <c r="J38" i="4"/>
  <c r="G38" i="4"/>
  <c r="I38" i="4" s="1"/>
  <c r="I37" i="4"/>
  <c r="G37" i="4"/>
  <c r="J37" i="4" s="1"/>
  <c r="G36" i="4"/>
  <c r="J36" i="4" s="1"/>
  <c r="G35" i="4"/>
  <c r="J35" i="4" s="1"/>
  <c r="J34" i="4"/>
  <c r="G34" i="4"/>
  <c r="I34" i="4" s="1"/>
  <c r="J33" i="4"/>
  <c r="I33" i="4"/>
  <c r="G33" i="4"/>
  <c r="G32" i="4"/>
  <c r="G28" i="4" s="1"/>
  <c r="G27" i="4" s="1"/>
  <c r="J31" i="4"/>
  <c r="H28" i="4"/>
  <c r="J28" i="4" s="1"/>
  <c r="F28" i="4"/>
  <c r="E28" i="4"/>
  <c r="E27" i="4" s="1"/>
  <c r="D28" i="4"/>
  <c r="D27" i="4" s="1"/>
  <c r="F27" i="4"/>
  <c r="J26" i="4"/>
  <c r="J25" i="4"/>
  <c r="J24" i="4"/>
  <c r="J23" i="4"/>
  <c r="J22" i="4"/>
  <c r="J21" i="4"/>
  <c r="I20" i="4"/>
  <c r="H20" i="4"/>
  <c r="J20" i="4" s="1"/>
  <c r="G20" i="4"/>
  <c r="F20" i="4"/>
  <c r="E20" i="4"/>
  <c r="D20" i="4"/>
  <c r="D19" i="4" s="1"/>
  <c r="D18" i="4" s="1"/>
  <c r="I19" i="4"/>
  <c r="G19" i="4"/>
  <c r="G18" i="4" s="1"/>
  <c r="F19" i="4"/>
  <c r="E19" i="4"/>
  <c r="F18" i="4"/>
  <c r="I16" i="4"/>
  <c r="H16" i="4"/>
  <c r="H15" i="4" s="1"/>
  <c r="G16" i="4"/>
  <c r="F16" i="4"/>
  <c r="E16" i="4"/>
  <c r="D16" i="4"/>
  <c r="D15" i="4" s="1"/>
  <c r="I15" i="4"/>
  <c r="G15" i="4"/>
  <c r="F15" i="4"/>
  <c r="E15" i="4"/>
  <c r="J14" i="4"/>
  <c r="J13" i="4"/>
  <c r="I13" i="4"/>
  <c r="H13" i="4"/>
  <c r="G13" i="4"/>
  <c r="F13" i="4"/>
  <c r="F12" i="4" s="1"/>
  <c r="F8" i="4" s="1"/>
  <c r="F7" i="4" s="1"/>
  <c r="E13" i="4"/>
  <c r="D13" i="4"/>
  <c r="I12" i="4"/>
  <c r="H12" i="4"/>
  <c r="J12" i="4" s="1"/>
  <c r="G12" i="4"/>
  <c r="E12" i="4"/>
  <c r="D12" i="4"/>
  <c r="J11" i="4"/>
  <c r="I10" i="4"/>
  <c r="I9" i="4" s="1"/>
  <c r="I8" i="4" s="1"/>
  <c r="H10" i="4"/>
  <c r="J10" i="4" s="1"/>
  <c r="G10" i="4"/>
  <c r="F10" i="4"/>
  <c r="E10" i="4"/>
  <c r="E9" i="4" s="1"/>
  <c r="E8" i="4" s="1"/>
  <c r="D10" i="4"/>
  <c r="H9" i="4"/>
  <c r="J9" i="4" s="1"/>
  <c r="G9" i="4"/>
  <c r="F9" i="4"/>
  <c r="D9" i="4"/>
  <c r="G8" i="4"/>
  <c r="G7" i="4" s="1"/>
  <c r="G39" i="3"/>
  <c r="J39" i="3" s="1"/>
  <c r="G38" i="3"/>
  <c r="I38" i="3" s="1"/>
  <c r="G37" i="3"/>
  <c r="J37" i="3" s="1"/>
  <c r="G36" i="3"/>
  <c r="J36" i="3" s="1"/>
  <c r="G35" i="3"/>
  <c r="J35" i="3" s="1"/>
  <c r="G34" i="3"/>
  <c r="I34" i="3" s="1"/>
  <c r="G33" i="3"/>
  <c r="I33" i="3" s="1"/>
  <c r="G32" i="3"/>
  <c r="J32" i="3" s="1"/>
  <c r="H31" i="3"/>
  <c r="J31" i="3" s="1"/>
  <c r="H30" i="3"/>
  <c r="H28" i="3" s="1"/>
  <c r="F28" i="3"/>
  <c r="E28" i="3"/>
  <c r="E27" i="3" s="1"/>
  <c r="D28" i="3"/>
  <c r="D27" i="3" s="1"/>
  <c r="F27" i="3"/>
  <c r="J26" i="3"/>
  <c r="I26" i="3"/>
  <c r="J25" i="3"/>
  <c r="I25" i="3"/>
  <c r="J24" i="3"/>
  <c r="I24" i="3"/>
  <c r="J23" i="3"/>
  <c r="I23" i="3"/>
  <c r="J22" i="3"/>
  <c r="I22" i="3"/>
  <c r="J21" i="3"/>
  <c r="I21" i="3"/>
  <c r="H20" i="3"/>
  <c r="J20" i="3" s="1"/>
  <c r="G20" i="3"/>
  <c r="F20" i="3"/>
  <c r="F19" i="3" s="1"/>
  <c r="F18" i="3" s="1"/>
  <c r="E20" i="3"/>
  <c r="E19" i="3" s="1"/>
  <c r="D20" i="3"/>
  <c r="D19" i="3" s="1"/>
  <c r="H19" i="3"/>
  <c r="G19" i="3"/>
  <c r="I16" i="3"/>
  <c r="I15" i="3" s="1"/>
  <c r="H16" i="3"/>
  <c r="G16" i="3"/>
  <c r="G15" i="3" s="1"/>
  <c r="F16" i="3"/>
  <c r="F15" i="3" s="1"/>
  <c r="E16" i="3"/>
  <c r="E15" i="3" s="1"/>
  <c r="D16" i="3"/>
  <c r="D15" i="3" s="1"/>
  <c r="H15" i="3"/>
  <c r="J14" i="3"/>
  <c r="I14" i="3"/>
  <c r="I13" i="3" s="1"/>
  <c r="I12" i="3" s="1"/>
  <c r="H13" i="3"/>
  <c r="G13" i="3"/>
  <c r="F13" i="3"/>
  <c r="E13" i="3"/>
  <c r="E12" i="3" s="1"/>
  <c r="D13" i="3"/>
  <c r="D12" i="3" s="1"/>
  <c r="G12" i="3"/>
  <c r="F12" i="3"/>
  <c r="J11" i="3"/>
  <c r="I11" i="3"/>
  <c r="I10" i="3" s="1"/>
  <c r="I9" i="3" s="1"/>
  <c r="H10" i="3"/>
  <c r="H9" i="3" s="1"/>
  <c r="G10" i="3"/>
  <c r="F10" i="3"/>
  <c r="E10" i="3"/>
  <c r="E9" i="3" s="1"/>
  <c r="E8" i="3" s="1"/>
  <c r="D10" i="3"/>
  <c r="D9" i="3" s="1"/>
  <c r="G9" i="3"/>
  <c r="F9" i="3"/>
  <c r="H35" i="2"/>
  <c r="G35" i="2"/>
  <c r="I35" i="2" s="1"/>
  <c r="G34" i="2"/>
  <c r="J34" i="2" s="1"/>
  <c r="G33" i="2"/>
  <c r="I33" i="2" s="1"/>
  <c r="G32" i="2"/>
  <c r="I32" i="2" s="1"/>
  <c r="H31" i="2"/>
  <c r="G31" i="2"/>
  <c r="G30" i="2"/>
  <c r="I30" i="2" s="1"/>
  <c r="H29" i="2"/>
  <c r="J29" i="2" s="1"/>
  <c r="G29" i="2"/>
  <c r="I29" i="2" s="1"/>
  <c r="G28" i="2"/>
  <c r="J28" i="2" s="1"/>
  <c r="J27" i="2"/>
  <c r="G24" i="2"/>
  <c r="G23" i="2" s="1"/>
  <c r="F24" i="2"/>
  <c r="E24" i="2"/>
  <c r="E23" i="2" s="1"/>
  <c r="D24" i="2"/>
  <c r="D23" i="2" s="1"/>
  <c r="F23" i="2"/>
  <c r="J22" i="2"/>
  <c r="J21" i="2"/>
  <c r="J20" i="2"/>
  <c r="J19" i="2"/>
  <c r="J18" i="2"/>
  <c r="I17" i="2"/>
  <c r="I16" i="2" s="1"/>
  <c r="H17" i="2"/>
  <c r="G17" i="2"/>
  <c r="G16" i="2" s="1"/>
  <c r="F17" i="2"/>
  <c r="F16" i="2" s="1"/>
  <c r="E17" i="2"/>
  <c r="E16" i="2" s="1"/>
  <c r="E15" i="2" s="1"/>
  <c r="D17" i="2"/>
  <c r="D16" i="2" s="1"/>
  <c r="J14" i="2"/>
  <c r="I13" i="2"/>
  <c r="I12" i="2" s="1"/>
  <c r="H13" i="2"/>
  <c r="G13" i="2"/>
  <c r="G12" i="2" s="1"/>
  <c r="F13" i="2"/>
  <c r="E13" i="2"/>
  <c r="E12" i="2" s="1"/>
  <c r="D13" i="2"/>
  <c r="D12" i="2" s="1"/>
  <c r="F12" i="2"/>
  <c r="J11" i="2"/>
  <c r="I10" i="2"/>
  <c r="I9" i="2" s="1"/>
  <c r="H10" i="2"/>
  <c r="G10" i="2"/>
  <c r="G9" i="2" s="1"/>
  <c r="F10" i="2"/>
  <c r="E10" i="2"/>
  <c r="E9" i="2" s="1"/>
  <c r="D10" i="2"/>
  <c r="D9" i="2" s="1"/>
  <c r="D8" i="2" s="1"/>
  <c r="F9" i="2"/>
  <c r="F8" i="2" s="1"/>
  <c r="E7" i="7" l="1"/>
  <c r="N7" i="7"/>
  <c r="D7" i="7"/>
  <c r="I7" i="7"/>
  <c r="H7" i="7"/>
  <c r="M7" i="7"/>
  <c r="K7" i="7"/>
  <c r="O8" i="7"/>
  <c r="K7" i="6"/>
  <c r="O7" i="6" s="1"/>
  <c r="O8" i="6"/>
  <c r="N7" i="5"/>
  <c r="F7" i="5"/>
  <c r="K7" i="5"/>
  <c r="O7" i="5" s="1"/>
  <c r="O8" i="5"/>
  <c r="J7" i="5"/>
  <c r="D8" i="4"/>
  <c r="E18" i="4"/>
  <c r="E7" i="4" s="1"/>
  <c r="J34" i="3"/>
  <c r="I37" i="3"/>
  <c r="G28" i="3"/>
  <c r="G27" i="3" s="1"/>
  <c r="G18" i="3" s="1"/>
  <c r="J13" i="3"/>
  <c r="I20" i="3"/>
  <c r="I19" i="3" s="1"/>
  <c r="J33" i="3"/>
  <c r="I8" i="3"/>
  <c r="G8" i="3"/>
  <c r="F8" i="3"/>
  <c r="F7" i="3" s="1"/>
  <c r="J38" i="3"/>
  <c r="J10" i="2"/>
  <c r="J17" i="2"/>
  <c r="J33" i="2"/>
  <c r="J31" i="2"/>
  <c r="D15" i="2"/>
  <c r="D7" i="2" s="1"/>
  <c r="E8" i="2"/>
  <c r="E7" i="2" s="1"/>
  <c r="I8" i="2"/>
  <c r="H16" i="2"/>
  <c r="F15" i="2"/>
  <c r="F7" i="2" s="1"/>
  <c r="J32" i="2"/>
  <c r="J13" i="2"/>
  <c r="G8" i="2"/>
  <c r="J35" i="2"/>
  <c r="D7" i="4"/>
  <c r="H8" i="4"/>
  <c r="H19" i="4"/>
  <c r="H27" i="4"/>
  <c r="J27" i="4" s="1"/>
  <c r="I32" i="4"/>
  <c r="I36" i="4"/>
  <c r="J32" i="4"/>
  <c r="I35" i="4"/>
  <c r="I39" i="4"/>
  <c r="D18" i="3"/>
  <c r="E18" i="3"/>
  <c r="E7" i="3"/>
  <c r="H27" i="3"/>
  <c r="D8" i="3"/>
  <c r="J9" i="3"/>
  <c r="H12" i="3"/>
  <c r="J12" i="3" s="1"/>
  <c r="I32" i="3"/>
  <c r="I36" i="3"/>
  <c r="J10" i="3"/>
  <c r="J19" i="3"/>
  <c r="I31" i="3"/>
  <c r="I35" i="3"/>
  <c r="I39" i="3"/>
  <c r="G15" i="2"/>
  <c r="J16" i="2"/>
  <c r="H12" i="2"/>
  <c r="J12" i="2" s="1"/>
  <c r="H24" i="2"/>
  <c r="I31" i="2"/>
  <c r="H9" i="2"/>
  <c r="I28" i="2"/>
  <c r="J30" i="2"/>
  <c r="I34" i="2"/>
  <c r="O7" i="7" l="1"/>
  <c r="G7" i="2"/>
  <c r="J27" i="3"/>
  <c r="J28" i="3"/>
  <c r="G7" i="3"/>
  <c r="I24" i="2"/>
  <c r="I23" i="2" s="1"/>
  <c r="I15" i="2" s="1"/>
  <c r="I7" i="2" s="1"/>
  <c r="J8" i="4"/>
  <c r="I28" i="4"/>
  <c r="I27" i="4" s="1"/>
  <c r="I18" i="4" s="1"/>
  <c r="I7" i="4" s="1"/>
  <c r="J19" i="4"/>
  <c r="H18" i="4"/>
  <c r="J18" i="4" s="1"/>
  <c r="H8" i="3"/>
  <c r="H18" i="3"/>
  <c r="J18" i="3" s="1"/>
  <c r="I28" i="3"/>
  <c r="I27" i="3" s="1"/>
  <c r="I18" i="3" s="1"/>
  <c r="I7" i="3" s="1"/>
  <c r="D7" i="3"/>
  <c r="J24" i="2"/>
  <c r="H23" i="2"/>
  <c r="H8" i="2"/>
  <c r="J9" i="2"/>
  <c r="H7" i="4" l="1"/>
  <c r="J7" i="4" s="1"/>
  <c r="H7" i="3"/>
  <c r="J7" i="3" s="1"/>
  <c r="J8" i="3"/>
  <c r="J8" i="2"/>
  <c r="J23" i="2"/>
  <c r="H15" i="2"/>
  <c r="J15" i="2" s="1"/>
  <c r="H7" i="2" l="1"/>
  <c r="J7" i="2" s="1"/>
</calcChain>
</file>

<file path=xl/sharedStrings.xml><?xml version="1.0" encoding="utf-8"?>
<sst xmlns="http://schemas.openxmlformats.org/spreadsheetml/2006/main" count="466" uniqueCount="152">
  <si>
    <t>AGENCIA DE DESARROLLO LOCAL DE ITAGUI</t>
  </si>
  <si>
    <t>EJECUCION PRESUPUESTAL DE INGRESOS HASTA 31/01/2020</t>
  </si>
  <si>
    <t>RUBRO</t>
  </si>
  <si>
    <t>FUENTE</t>
  </si>
  <si>
    <t>NOMBRE</t>
  </si>
  <si>
    <t>INICIAL</t>
  </si>
  <si>
    <t>ADICIONES</t>
  </si>
  <si>
    <t>REDUCCIONES</t>
  </si>
  <si>
    <t>PRESUPUESTO DEFINITIVO</t>
  </si>
  <si>
    <t>TOTAL RECAUDO</t>
  </si>
  <si>
    <t xml:space="preserve">SALDO POR EJECUTAR </t>
  </si>
  <si>
    <t>%EJECUCION</t>
  </si>
  <si>
    <t>1</t>
  </si>
  <si>
    <t>INGRESOS TOTALES</t>
  </si>
  <si>
    <t>11</t>
  </si>
  <si>
    <t>INGRESOS CORRIENTES</t>
  </si>
  <si>
    <t>1101</t>
  </si>
  <si>
    <t>INGRESOS DE EXPLOTACION</t>
  </si>
  <si>
    <t>110101</t>
  </si>
  <si>
    <t>VENTA DE BIENES Y SERVICIOS</t>
  </si>
  <si>
    <t>Administracion de  Proyectos</t>
  </si>
  <si>
    <t>1102</t>
  </si>
  <si>
    <t>APORTES Y TRANSFERENCIAS</t>
  </si>
  <si>
    <t>110201</t>
  </si>
  <si>
    <t>APORTES DIRECTOS</t>
  </si>
  <si>
    <t>Transferencias Municipio de Itagüí</t>
  </si>
  <si>
    <t>12</t>
  </si>
  <si>
    <t>INGRESOS DE CAPITAL</t>
  </si>
  <si>
    <t>1204</t>
  </si>
  <si>
    <t>OTROS RECURSOS DE CAPITAL</t>
  </si>
  <si>
    <t>120401</t>
  </si>
  <si>
    <t>DEL NIVEL MUNICIPAL</t>
  </si>
  <si>
    <t>Conv Interadmon de Asociacion 049 de 2017 Municipio Itagui - ADELI Modernizacion, Ornato y Ahorro Energetico (vigencia futura 001)</t>
  </si>
  <si>
    <t>Convenio Interadministrativo N° SI 330 - 2018 para poner en marcha el proyecto del centro de desarrollo cultural y ambiental el caribe</t>
  </si>
  <si>
    <t>Convenio Interadministrativo N°SI334 - 2018 para poner en marcha el proyecto de reposicion de la infraestructura fisica del centro de salud Santa Maria de la ESE hospital del sur Gabriel Jaramillo Piedrahita</t>
  </si>
  <si>
    <t>Ejecución Convenio Interadministrativo N°SI 349 - 2018  para la construcción y renovación del Complejo Deportivo Oscar López Escobar del Municipio de Itagüí</t>
  </si>
  <si>
    <t>Convenio interadministrativo N° SI-278-2019  proyecto de modernización del espacio público y/o equipamiento en el Municipio</t>
  </si>
  <si>
    <t>1205</t>
  </si>
  <si>
    <t>RECURSOS DEL BALANCE Y CXC</t>
  </si>
  <si>
    <t>120501</t>
  </si>
  <si>
    <t>RECURSOS DEL BALANCE</t>
  </si>
  <si>
    <t>Administracion de Proyectos Vig. Anteriores</t>
  </si>
  <si>
    <t>Transferencias Mun. Itagui Vig. Anteriores</t>
  </si>
  <si>
    <t>Existencia caja y banco Recursos Propios</t>
  </si>
  <si>
    <t>CXC Conv Interadmon de Asociacion 049 de 2017 Municipio Itagui - ADELI Modernizacion, Ornato y Ahorro Energetico</t>
  </si>
  <si>
    <t xml:space="preserve">CXC Convenio Interadministrativo N° SI-330 - 2018 para poner en marcha el proyecto del centro de desarrollo cultural y ambiental el caribe </t>
  </si>
  <si>
    <t>CXC Convenio Interadministrativo N°SI-334 - 2018 para poner en marcha el proyecto de reposicion de la infraestructura fisica del centro de salud Santa Maria de la ESE hospital del sur Gabriel Jaramillo Piedrahita</t>
  </si>
  <si>
    <t>CXC Convenio Interadministrativo SI 349-2018 para la construcción y renovación del complejo deportivo Oscar López Escobar del Municipio de Itagüí</t>
  </si>
  <si>
    <t>CXC Convenio interadministrativo N° SGM 070 - 2019 proyecto de educación y cultura ciudadana, con gestores y vigías pedagógicos del espacio publico en el Municipio de Itagüí</t>
  </si>
  <si>
    <t xml:space="preserve">CXC Convenio Interadministrativo N° SM - 089 -2019 proyecto de modernizacion y actualizacion de la red semaforica del Municipio de Itagüí </t>
  </si>
  <si>
    <t>CXC Convenio Interadministrativo N° SI-240-2019 primera fase de demolición del proyecto INDUAMERICA</t>
  </si>
  <si>
    <t>CXC Convenio interadministrativo N° SI-278-2019  proyecto de modernización del espacio público y/o equipamiento en el Municipio</t>
  </si>
  <si>
    <t>AGENCIA DE DESARROLLO LOCAL DE ITAGUÍ - ADELI</t>
  </si>
  <si>
    <t>EJECUCIÓN PRESUPUESTAL DE INGRESOS AL 29 DE FEBRERO DE 2020</t>
  </si>
  <si>
    <t xml:space="preserve"> RUBRO</t>
  </si>
  <si>
    <t>C. RES</t>
  </si>
  <si>
    <t>% EJECUCIÓN</t>
  </si>
  <si>
    <t>1103</t>
  </si>
  <si>
    <t>OTROS INGRESOS CORRIENTES</t>
  </si>
  <si>
    <t>110303</t>
  </si>
  <si>
    <t>RECONOCIMIENTO INCAPACIDADES</t>
  </si>
  <si>
    <t>Incapacidades Seguridad social</t>
  </si>
  <si>
    <t>Convenio 049 proyecto 4, Gestión social y predial Ayurá y compra de predios Induamérica (Adición 6)</t>
  </si>
  <si>
    <t>AGENCIA DE DESARROLLO LOCAL DE ITAGÜÍ - ADELI</t>
  </si>
  <si>
    <t>DIRECCIÓN ADMINISTRATIVA Y FINANCIERA</t>
  </si>
  <si>
    <t>EJECUCIÓN DE INGRESOS AL 31 DE MARZO DE 2020</t>
  </si>
  <si>
    <t>COD RESUMIDO</t>
  </si>
  <si>
    <t>Ejecucion Convenio interadministrativo N° SI -278-2019  proyecto de modernización del espacio público y/o equipamiento en el Municipio</t>
  </si>
  <si>
    <t>Ejecucion Convenio Interadministrativo N°SI 349 - 2018  para la construcción y renovación del Complejo Deportivo Oscar Lopez Escobar del Municipio de Itagüí</t>
  </si>
  <si>
    <t>Ejecucion Convenio Interadministrativo N°SI334 - 2018 para poner en marcha el proyecto de reposicion de la infraestructura fisica del centro de salud Santa Maria de la ESE hospital del sur Gabriel Jaramillo Piedrahita</t>
  </si>
  <si>
    <t>Ejecución Convenio Interadministrativo N° SI 330 - 2018 para poner en marcha el proyecto del centro de desarrollo cultural y ambiental el caribe</t>
  </si>
  <si>
    <t>Ejecucion Conv Interadmon de Asociacion 049 de 2017 Municipio Itagui - ADELI Modernizacion, Ornato y Ahorro Energetico</t>
  </si>
  <si>
    <t>CONVENIOS INTERADMINISTRATIVOS</t>
  </si>
  <si>
    <t>250101</t>
  </si>
  <si>
    <t>2501</t>
  </si>
  <si>
    <t>25</t>
  </si>
  <si>
    <t>Estampillas Municipales</t>
  </si>
  <si>
    <t>GASTOS LEGALES</t>
  </si>
  <si>
    <t>210205</t>
  </si>
  <si>
    <t>Otros Gastos Financieros</t>
  </si>
  <si>
    <t>Retención rendimientos Financieros</t>
  </si>
  <si>
    <t>Comisiones</t>
  </si>
  <si>
    <t>Gravamen Movimientos Financieros</t>
  </si>
  <si>
    <t>Chequeras, libretas</t>
  </si>
  <si>
    <t>GASTOS FINANCIEROS</t>
  </si>
  <si>
    <t>210204</t>
  </si>
  <si>
    <t>Impuestos nacionales</t>
  </si>
  <si>
    <t>Impuestos municipales</t>
  </si>
  <si>
    <t>IMPUESTOS Y MULTAS</t>
  </si>
  <si>
    <t>210203</t>
  </si>
  <si>
    <t>Adquisición muebles y equipos de oficina</t>
  </si>
  <si>
    <t>Actualización y Soporte Software Administrativo y Financiero</t>
  </si>
  <si>
    <t>Servicios De Comunicación</t>
  </si>
  <si>
    <t>Gastos varios e imprevistos</t>
  </si>
  <si>
    <t>Seguros Y Pólizas</t>
  </si>
  <si>
    <t>ADQUISICIÓN DE SERVICIOS</t>
  </si>
  <si>
    <t>210202</t>
  </si>
  <si>
    <t>Materiales Y Suministros</t>
  </si>
  <si>
    <t>ADQUISICIÓN DE BIENES</t>
  </si>
  <si>
    <t>210201</t>
  </si>
  <si>
    <t>GASTOS GENERALES</t>
  </si>
  <si>
    <t>Sena</t>
  </si>
  <si>
    <t>ICBF</t>
  </si>
  <si>
    <t>Cajas de Compensación Familiar</t>
  </si>
  <si>
    <t>CONTRIBUCIONES PARAFISCALES</t>
  </si>
  <si>
    <t>210105</t>
  </si>
  <si>
    <t>Aportes para Riesgos Profesionales</t>
  </si>
  <si>
    <t>Aportes para Pensiones</t>
  </si>
  <si>
    <t>Aportes para salud</t>
  </si>
  <si>
    <t>APORTES PREVISION Y SEGURIDAD SOCIAL- SECTOR PRIVADO</t>
  </si>
  <si>
    <t>210103</t>
  </si>
  <si>
    <t>Fortalecimiento Institucional</t>
  </si>
  <si>
    <t>SERVICIOS PERSONALES INDIRECTOS</t>
  </si>
  <si>
    <t>210102</t>
  </si>
  <si>
    <t>Viaticos y Gastos de Viaje</t>
  </si>
  <si>
    <t>Bienestar Laboral y Capacitaciones</t>
  </si>
  <si>
    <t>Intereses a las Cesantias</t>
  </si>
  <si>
    <t>Cesanti;as</t>
  </si>
  <si>
    <t>Prima de Servicios</t>
  </si>
  <si>
    <t>Bonificacion por Servicios Decreto Nacional</t>
  </si>
  <si>
    <t>Bonificacion por Recreacion</t>
  </si>
  <si>
    <t>Vacaciones</t>
  </si>
  <si>
    <t>Prima De Vacaciones</t>
  </si>
  <si>
    <t>Prima De Navidad</t>
  </si>
  <si>
    <t>Sueldos</t>
  </si>
  <si>
    <t>SERVICIOS PERSONALES DIRECTOS</t>
  </si>
  <si>
    <t>210101</t>
  </si>
  <si>
    <t>GASOS DE PERSONAL</t>
  </si>
  <si>
    <t>2101</t>
  </si>
  <si>
    <t>GASTOS DE FUNCIONAMIENTO</t>
  </si>
  <si>
    <t>21</t>
  </si>
  <si>
    <t>GASTOS TOTALES</t>
  </si>
  <si>
    <t>2</t>
  </si>
  <si>
    <t>PRESUPUESTO
 DISPONIBLE</t>
  </si>
  <si>
    <t>PAGOS</t>
  </si>
  <si>
    <t>OBLIGACION</t>
  </si>
  <si>
    <t>COMPROMISOS</t>
  </si>
  <si>
    <t>DISPONIBIL</t>
  </si>
  <si>
    <t>PRESUPUESTO
 DEFINITIVO</t>
  </si>
  <si>
    <t xml:space="preserve"> CONTRA CREDITOS</t>
  </si>
  <si>
    <t>CREDITOS</t>
  </si>
  <si>
    <t>REDUCC.</t>
  </si>
  <si>
    <t>EJECUCION PRESUPUESTAL DE GASTOS HASTA 31/01/2020</t>
  </si>
  <si>
    <t>Ejecución Convenio 049 proyecto 4, Gestión social y predial Ayurá y compra de predios Induamérica (Adición 6)</t>
  </si>
  <si>
    <t>2102</t>
  </si>
  <si>
    <t>PRESUPUESTO DISPONIBLE</t>
  </si>
  <si>
    <t>DISPONIBILIDADES</t>
  </si>
  <si>
    <t>C.RES</t>
  </si>
  <si>
    <t>CODIGO</t>
  </si>
  <si>
    <t>EJECUCIÓN PRESUPUESTAL DE GASTOS AL 29 DE FEBRERO DE 2020</t>
  </si>
  <si>
    <t>DISPONIBILIDAD</t>
  </si>
  <si>
    <t>EJECUCIÓN PRESUPUESTAL DE GASTOS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</si>
</sst>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_);\(#,##0.00\)"/>
    <numFmt numFmtId="165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9" fontId="1" fillId="0" borderId="0" applyFont="0" applyFill="0" applyBorder="0" applyAlignment="0" applyProtection="0">
      <alignment vertical="top"/>
    </xf>
    <xf numFmtId="9" fontId="6" fillId="0" borderId="0" applyFont="0" applyFill="0" applyBorder="0" applyAlignment="0" applyProtection="0">
      <alignment vertical="top"/>
    </xf>
    <xf numFmtId="0" fontId="6" fillId="0" borderId="0">
      <alignment vertical="top"/>
    </xf>
    <xf numFmtId="44" fontId="6" fillId="0" borderId="0" applyFont="0" applyFill="0" applyBorder="0" applyAlignment="0" applyProtection="0">
      <alignment vertical="top"/>
    </xf>
  </cellStyleXfs>
  <cellXfs count="68">
    <xf numFmtId="0" fontId="0" fillId="0" borderId="0" xfId="0"/>
    <xf numFmtId="0" fontId="1" fillId="0" borderId="0" xfId="1">
      <alignment vertical="top"/>
    </xf>
    <xf numFmtId="0" fontId="1" fillId="0" borderId="0" xfId="1" applyAlignment="1">
      <alignment vertical="top" wrapText="1"/>
    </xf>
    <xf numFmtId="164" fontId="1" fillId="0" borderId="0" xfId="1" applyNumberFormat="1">
      <alignment vertical="top"/>
    </xf>
    <xf numFmtId="9" fontId="3" fillId="0" borderId="0" xfId="3" applyFont="1" applyBorder="1" applyAlignment="1"/>
    <xf numFmtId="0" fontId="1" fillId="0" borderId="0" xfId="1" applyAlignment="1">
      <alignment horizontal="right" vertical="top"/>
    </xf>
    <xf numFmtId="164" fontId="1" fillId="0" borderId="0" xfId="1" applyNumberFormat="1" applyFill="1" applyAlignment="1">
      <alignment vertical="top"/>
    </xf>
    <xf numFmtId="164" fontId="1" fillId="0" borderId="0" xfId="1" applyNumberFormat="1" applyAlignment="1">
      <alignment vertical="top"/>
    </xf>
    <xf numFmtId="4" fontId="1" fillId="0" borderId="0" xfId="1" applyNumberFormat="1" applyAlignment="1">
      <alignment vertical="top"/>
    </xf>
    <xf numFmtId="9" fontId="3" fillId="0" borderId="0" xfId="3" applyFont="1" applyBorder="1" applyAlignment="1">
      <alignment vertical="top"/>
    </xf>
    <xf numFmtId="164" fontId="1" fillId="0" borderId="0" xfId="1" applyNumberFormat="1" applyFill="1">
      <alignment vertical="top"/>
    </xf>
    <xf numFmtId="0" fontId="1" fillId="0" borderId="0" xfId="1" applyAlignment="1">
      <alignment horizontal="left" vertical="top"/>
    </xf>
    <xf numFmtId="0" fontId="2" fillId="0" borderId="0" xfId="1" applyFont="1" applyAlignment="1">
      <alignment horizontal="center" vertical="center" wrapText="1"/>
    </xf>
    <xf numFmtId="4" fontId="1" fillId="0" borderId="0" xfId="1" applyNumberFormat="1">
      <alignment vertical="top"/>
    </xf>
    <xf numFmtId="164" fontId="6" fillId="0" borderId="0" xfId="1" applyNumberFormat="1" applyFont="1" applyFill="1">
      <alignment vertical="top"/>
    </xf>
    <xf numFmtId="9" fontId="3" fillId="0" borderId="0" xfId="4" applyFont="1" applyFill="1" applyBorder="1" applyAlignment="1"/>
    <xf numFmtId="0" fontId="6" fillId="0" borderId="0" xfId="1" applyFont="1">
      <alignment vertical="top"/>
    </xf>
    <xf numFmtId="0" fontId="7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2" fillId="2" borderId="0" xfId="1" applyFont="1" applyFill="1">
      <alignment vertical="top"/>
    </xf>
    <xf numFmtId="164" fontId="2" fillId="2" borderId="0" xfId="1" applyNumberFormat="1" applyFont="1" applyFill="1">
      <alignment vertical="top"/>
    </xf>
    <xf numFmtId="9" fontId="4" fillId="2" borderId="0" xfId="4" applyFont="1" applyFill="1" applyBorder="1" applyAlignment="1">
      <alignment vertical="top"/>
    </xf>
    <xf numFmtId="0" fontId="6" fillId="0" borderId="0" xfId="1" applyFont="1" applyFill="1">
      <alignment vertical="top"/>
    </xf>
    <xf numFmtId="9" fontId="3" fillId="0" borderId="0" xfId="4" applyFont="1" applyFill="1" applyBorder="1" applyAlignment="1">
      <alignment vertical="top"/>
    </xf>
    <xf numFmtId="0" fontId="6" fillId="0" borderId="0" xfId="1" applyFont="1" applyFill="1" applyAlignment="1">
      <alignment vertical="top" wrapText="1"/>
    </xf>
    <xf numFmtId="0" fontId="6" fillId="0" borderId="0" xfId="1" applyFont="1" applyFill="1" applyAlignment="1">
      <alignment horizontal="right" vertical="top"/>
    </xf>
    <xf numFmtId="164" fontId="6" fillId="0" borderId="0" xfId="1" applyNumberFormat="1" applyFont="1" applyFill="1" applyAlignment="1">
      <alignment vertical="top"/>
    </xf>
    <xf numFmtId="4" fontId="6" fillId="0" borderId="0" xfId="1" applyNumberFormat="1" applyFont="1" applyFill="1" applyAlignment="1">
      <alignment vertical="top"/>
    </xf>
    <xf numFmtId="0" fontId="8" fillId="0" borderId="0" xfId="1" applyFont="1" applyFill="1">
      <alignment vertical="top"/>
    </xf>
    <xf numFmtId="0" fontId="5" fillId="0" borderId="0" xfId="1" applyFont="1" applyFill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top" wrapText="1"/>
    </xf>
    <xf numFmtId="9" fontId="4" fillId="2" borderId="0" xfId="3" applyFont="1" applyFill="1" applyBorder="1" applyAlignment="1"/>
    <xf numFmtId="0" fontId="5" fillId="0" borderId="0" xfId="1" applyFont="1" applyAlignment="1">
      <alignment horizontal="center" vertical="top"/>
    </xf>
    <xf numFmtId="9" fontId="4" fillId="2" borderId="0" xfId="4" applyFont="1" applyFill="1" applyBorder="1" applyAlignment="1"/>
    <xf numFmtId="0" fontId="5" fillId="0" borderId="0" xfId="1" applyFont="1" applyFill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7" fillId="0" borderId="0" xfId="1" applyFont="1" applyAlignment="1">
      <alignment horizontal="center" vertical="top"/>
    </xf>
    <xf numFmtId="9" fontId="3" fillId="0" borderId="0" xfId="5" applyNumberFormat="1" applyFont="1" applyAlignment="1"/>
    <xf numFmtId="165" fontId="9" fillId="0" borderId="0" xfId="6" applyNumberFormat="1" applyFont="1" applyFill="1" applyAlignment="1"/>
    <xf numFmtId="0" fontId="2" fillId="2" borderId="0" xfId="1" applyFont="1" applyFill="1" applyAlignment="1">
      <alignment horizontal="left" vertical="top"/>
    </xf>
    <xf numFmtId="0" fontId="1" fillId="0" borderId="0" xfId="1" applyAlignment="1">
      <alignment horizontal="left" vertical="top" wrapText="1"/>
    </xf>
    <xf numFmtId="9" fontId="4" fillId="2" borderId="0" xfId="5" applyNumberFormat="1" applyFont="1" applyFill="1" applyAlignment="1"/>
    <xf numFmtId="9" fontId="4" fillId="0" borderId="0" xfId="4" applyFont="1" applyFill="1" applyBorder="1" applyAlignment="1">
      <alignment horizontal="center" vertical="center"/>
    </xf>
    <xf numFmtId="0" fontId="4" fillId="0" borderId="0" xfId="5" applyFont="1" applyAlignment="1">
      <alignment horizontal="center" vertical="center" wrapText="1"/>
    </xf>
    <xf numFmtId="0" fontId="4" fillId="0" borderId="0" xfId="5" applyFont="1" applyAlignment="1">
      <alignment horizontal="center" vertical="center"/>
    </xf>
    <xf numFmtId="0" fontId="10" fillId="0" borderId="0" xfId="1" applyFont="1">
      <alignment vertical="top"/>
    </xf>
    <xf numFmtId="0" fontId="7" fillId="0" borderId="0" xfId="1" applyFont="1" applyAlignment="1">
      <alignment horizontal="center" vertical="top" wrapText="1"/>
    </xf>
    <xf numFmtId="0" fontId="6" fillId="0" borderId="0" xfId="5">
      <alignment vertical="top"/>
    </xf>
    <xf numFmtId="9" fontId="3" fillId="0" borderId="0" xfId="5" applyNumberFormat="1" applyFont="1">
      <alignment vertical="top"/>
    </xf>
    <xf numFmtId="4" fontId="6" fillId="0" borderId="0" xfId="5" applyNumberFormat="1">
      <alignment vertical="top"/>
    </xf>
    <xf numFmtId="164" fontId="6" fillId="0" borderId="0" xfId="5" applyNumberFormat="1">
      <alignment vertical="top"/>
    </xf>
    <xf numFmtId="0" fontId="6" fillId="0" borderId="0" xfId="5" applyAlignment="1">
      <alignment vertical="top" wrapText="1"/>
    </xf>
    <xf numFmtId="0" fontId="6" fillId="0" borderId="0" xfId="5" applyAlignment="1">
      <alignment horizontal="right" vertical="top"/>
    </xf>
    <xf numFmtId="9" fontId="4" fillId="2" borderId="0" xfId="5" applyNumberFormat="1" applyFont="1" applyFill="1">
      <alignment vertical="top"/>
    </xf>
    <xf numFmtId="164" fontId="2" fillId="2" borderId="0" xfId="5" applyNumberFormat="1" applyFont="1" applyFill="1">
      <alignment vertical="top"/>
    </xf>
    <xf numFmtId="0" fontId="2" fillId="2" borderId="0" xfId="5" applyFont="1" applyFill="1" applyAlignment="1">
      <alignment vertical="top" wrapText="1"/>
    </xf>
    <xf numFmtId="0" fontId="2" fillId="2" borderId="0" xfId="5" applyFont="1" applyFill="1">
      <alignment vertical="top"/>
    </xf>
    <xf numFmtId="0" fontId="2" fillId="2" borderId="0" xfId="5" applyFont="1" applyFill="1" applyAlignment="1">
      <alignment horizontal="left" vertical="top"/>
    </xf>
    <xf numFmtId="0" fontId="2" fillId="0" borderId="0" xfId="5" applyFont="1" applyAlignment="1">
      <alignment horizontal="center" vertical="top" wrapText="1"/>
    </xf>
    <xf numFmtId="0" fontId="2" fillId="0" borderId="0" xfId="5" applyFont="1" applyAlignment="1">
      <alignment horizontal="center" vertical="center" wrapText="1"/>
    </xf>
    <xf numFmtId="0" fontId="2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top"/>
    </xf>
    <xf numFmtId="0" fontId="7" fillId="0" borderId="0" xfId="5" applyFont="1" applyAlignment="1">
      <alignment horizontal="center" vertical="top"/>
    </xf>
    <xf numFmtId="0" fontId="6" fillId="0" borderId="0" xfId="5" applyAlignment="1">
      <alignment horizontal="center" vertical="center"/>
    </xf>
    <xf numFmtId="0" fontId="8" fillId="0" borderId="0" xfId="5" applyFont="1">
      <alignment vertical="top"/>
    </xf>
    <xf numFmtId="0" fontId="5" fillId="0" borderId="0" xfId="5" applyFont="1" applyAlignment="1">
      <alignment horizontal="center" vertical="center"/>
    </xf>
  </cellXfs>
  <cellStyles count="7">
    <cellStyle name="Moneda 2" xfId="6" xr:uid="{8383D979-AF58-4923-A98B-472D4E5DFCEA}"/>
    <cellStyle name="Normal" xfId="0" builtinId="0"/>
    <cellStyle name="Normal 2" xfId="1" xr:uid="{00000000-0005-0000-0000-000001000000}"/>
    <cellStyle name="Normal 2 2" xfId="2" xr:uid="{00000000-0005-0000-0000-000002000000}"/>
    <cellStyle name="Normal 2 3" xfId="5" xr:uid="{A6151097-8AB7-4E36-94E6-734E8A165D08}"/>
    <cellStyle name="Porcentaje 2" xfId="3" xr:uid="{00000000-0005-0000-0000-000003000000}"/>
    <cellStyle name="Porcentaje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1321592</xdr:colOff>
      <xdr:row>0</xdr:row>
      <xdr:rowOff>0</xdr:rowOff>
    </xdr:from>
    <xdr:to>
      <xdr:col>9</xdr:col>
      <xdr:colOff>1293017</xdr:colOff>
      <xdr:row>4</xdr:row>
      <xdr:rowOff>139088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85" t="38338" r="53197" b="41382"/>
        <a:stretch>
          <a:fillRect/>
        </a:stretch>
      </xdr:blipFill>
      <xdr:spPr bwMode="auto">
        <a:xfrm>
          <a:off x="12251530" y="0"/>
          <a:ext cx="1423987" cy="805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416720</xdr:colOff>
      <xdr:row>0</xdr:row>
      <xdr:rowOff>0</xdr:rowOff>
    </xdr:from>
    <xdr:to>
      <xdr:col>10</xdr:col>
      <xdr:colOff>42863</xdr:colOff>
      <xdr:row>4</xdr:row>
      <xdr:rowOff>165118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85" t="38338" r="53197" b="41382"/>
        <a:stretch>
          <a:fillRect/>
        </a:stretch>
      </xdr:blipFill>
      <xdr:spPr bwMode="auto">
        <a:xfrm>
          <a:off x="12668251" y="0"/>
          <a:ext cx="1638300" cy="92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847725</xdr:colOff>
      <xdr:row>0</xdr:row>
      <xdr:rowOff>0</xdr:rowOff>
    </xdr:from>
    <xdr:to>
      <xdr:col>9</xdr:col>
      <xdr:colOff>1247775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85" t="38338" r="53197" b="41382"/>
        <a:stretch>
          <a:fillRect/>
        </a:stretch>
      </xdr:blipFill>
      <xdr:spPr bwMode="auto">
        <a:xfrm>
          <a:off x="12868275" y="0"/>
          <a:ext cx="1657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214312</xdr:colOff>
      <xdr:row>0</xdr:row>
      <xdr:rowOff>0</xdr:rowOff>
    </xdr:from>
    <xdr:ext cx="1709739" cy="833438"/>
    <xdr:pic>
      <xdr:nvPicPr>
        <xdr:cNvPr id="2" name="Imagen 1">
          <a:extLst>
            <a:ext uri="{FF2B5EF4-FFF2-40B4-BE49-F238E27FC236}">
              <a16:creationId xmlns:a16="http://schemas.microsoft.com/office/drawing/2014/main" id="{FA27E672-F4FA-460C-8A1E-02044A3D2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85" t="38338" r="53197" b="41382"/>
        <a:stretch>
          <a:fillRect/>
        </a:stretch>
      </xdr:blipFill>
      <xdr:spPr bwMode="auto">
        <a:xfrm>
          <a:off x="6157912" y="0"/>
          <a:ext cx="1709739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279136</xdr:colOff>
      <xdr:row>0</xdr:row>
      <xdr:rowOff>0</xdr:rowOff>
    </xdr:from>
    <xdr:ext cx="1656820" cy="977650"/>
    <xdr:pic>
      <xdr:nvPicPr>
        <xdr:cNvPr id="2" name="Imagen 1">
          <a:extLst>
            <a:ext uri="{FF2B5EF4-FFF2-40B4-BE49-F238E27FC236}">
              <a16:creationId xmlns:a16="http://schemas.microsoft.com/office/drawing/2014/main" id="{3C7B8EC6-88EA-4C4C-997B-68F9EB9E3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85" t="38338" r="53197" b="41382"/>
        <a:stretch>
          <a:fillRect/>
        </a:stretch>
      </xdr:blipFill>
      <xdr:spPr bwMode="auto">
        <a:xfrm>
          <a:off x="6222736" y="0"/>
          <a:ext cx="1656820" cy="97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204788</xdr:colOff>
      <xdr:row>0</xdr:row>
      <xdr:rowOff>35719</xdr:rowOff>
    </xdr:from>
    <xdr:ext cx="1509713" cy="859631"/>
    <xdr:pic>
      <xdr:nvPicPr>
        <xdr:cNvPr id="2" name="Imagen 1">
          <a:extLst>
            <a:ext uri="{FF2B5EF4-FFF2-40B4-BE49-F238E27FC236}">
              <a16:creationId xmlns:a16="http://schemas.microsoft.com/office/drawing/2014/main" id="{0A089577-0144-4EE5-8E86-0768A5B63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85" t="38338" r="53197" b="41382"/>
        <a:stretch>
          <a:fillRect/>
        </a:stretch>
      </xdr:blipFill>
      <xdr:spPr bwMode="auto">
        <a:xfrm>
          <a:off x="6148388" y="35719"/>
          <a:ext cx="1509713" cy="859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50"/>
  <sheetViews>
    <sheetView showOutlineSymbols="0" zoomScale="80" zoomScaleNormal="80" workbookViewId="0">
      <selection sqref="A1:J1"/>
    </sheetView>
  </sheetViews>
  <sheetFormatPr baseColWidth="10" defaultColWidth="6.85546875" defaultRowHeight="12.75" customHeight="1" x14ac:dyDescent="0.25"/>
  <cols>
    <col min="1" max="1" width="13.85546875" style="1" customWidth="1"/>
    <col min="2" max="2" width="8" style="1" customWidth="1"/>
    <col min="3" max="3" width="41.140625" style="2" customWidth="1"/>
    <col min="4" max="8" width="20.140625" style="1" customWidth="1"/>
    <col min="9" max="9" width="21.85546875" style="1" customWidth="1"/>
    <col min="10" max="10" width="20.140625" style="1" customWidth="1"/>
    <col min="11" max="11" width="15.5703125" style="1" customWidth="1"/>
    <col min="12" max="256" width="6.85546875" style="1"/>
    <col min="257" max="257" width="13.85546875" style="1" customWidth="1"/>
    <col min="258" max="258" width="8" style="1" customWidth="1"/>
    <col min="259" max="259" width="41.140625" style="1" customWidth="1"/>
    <col min="260" max="264" width="20.140625" style="1" customWidth="1"/>
    <col min="265" max="265" width="21.85546875" style="1" customWidth="1"/>
    <col min="266" max="266" width="20.140625" style="1" customWidth="1"/>
    <col min="267" max="267" width="15.5703125" style="1" customWidth="1"/>
    <col min="268" max="512" width="6.85546875" style="1"/>
    <col min="513" max="513" width="13.85546875" style="1" customWidth="1"/>
    <col min="514" max="514" width="8" style="1" customWidth="1"/>
    <col min="515" max="515" width="41.140625" style="1" customWidth="1"/>
    <col min="516" max="520" width="20.140625" style="1" customWidth="1"/>
    <col min="521" max="521" width="21.85546875" style="1" customWidth="1"/>
    <col min="522" max="522" width="20.140625" style="1" customWidth="1"/>
    <col min="523" max="523" width="15.5703125" style="1" customWidth="1"/>
    <col min="524" max="768" width="6.85546875" style="1"/>
    <col min="769" max="769" width="13.85546875" style="1" customWidth="1"/>
    <col min="770" max="770" width="8" style="1" customWidth="1"/>
    <col min="771" max="771" width="41.140625" style="1" customWidth="1"/>
    <col min="772" max="776" width="20.140625" style="1" customWidth="1"/>
    <col min="777" max="777" width="21.85546875" style="1" customWidth="1"/>
    <col min="778" max="778" width="20.140625" style="1" customWidth="1"/>
    <col min="779" max="779" width="15.5703125" style="1" customWidth="1"/>
    <col min="780" max="1024" width="6.85546875" style="1"/>
    <col min="1025" max="1025" width="13.85546875" style="1" customWidth="1"/>
    <col min="1026" max="1026" width="8" style="1" customWidth="1"/>
    <col min="1027" max="1027" width="41.140625" style="1" customWidth="1"/>
    <col min="1028" max="1032" width="20.140625" style="1" customWidth="1"/>
    <col min="1033" max="1033" width="21.85546875" style="1" customWidth="1"/>
    <col min="1034" max="1034" width="20.140625" style="1" customWidth="1"/>
    <col min="1035" max="1035" width="15.5703125" style="1" customWidth="1"/>
    <col min="1036" max="1280" width="6.85546875" style="1"/>
    <col min="1281" max="1281" width="13.85546875" style="1" customWidth="1"/>
    <col min="1282" max="1282" width="8" style="1" customWidth="1"/>
    <col min="1283" max="1283" width="41.140625" style="1" customWidth="1"/>
    <col min="1284" max="1288" width="20.140625" style="1" customWidth="1"/>
    <col min="1289" max="1289" width="21.85546875" style="1" customWidth="1"/>
    <col min="1290" max="1290" width="20.140625" style="1" customWidth="1"/>
    <col min="1291" max="1291" width="15.5703125" style="1" customWidth="1"/>
    <col min="1292" max="1536" width="6.85546875" style="1"/>
    <col min="1537" max="1537" width="13.85546875" style="1" customWidth="1"/>
    <col min="1538" max="1538" width="8" style="1" customWidth="1"/>
    <col min="1539" max="1539" width="41.140625" style="1" customWidth="1"/>
    <col min="1540" max="1544" width="20.140625" style="1" customWidth="1"/>
    <col min="1545" max="1545" width="21.85546875" style="1" customWidth="1"/>
    <col min="1546" max="1546" width="20.140625" style="1" customWidth="1"/>
    <col min="1547" max="1547" width="15.5703125" style="1" customWidth="1"/>
    <col min="1548" max="1792" width="6.85546875" style="1"/>
    <col min="1793" max="1793" width="13.85546875" style="1" customWidth="1"/>
    <col min="1794" max="1794" width="8" style="1" customWidth="1"/>
    <col min="1795" max="1795" width="41.140625" style="1" customWidth="1"/>
    <col min="1796" max="1800" width="20.140625" style="1" customWidth="1"/>
    <col min="1801" max="1801" width="21.85546875" style="1" customWidth="1"/>
    <col min="1802" max="1802" width="20.140625" style="1" customWidth="1"/>
    <col min="1803" max="1803" width="15.5703125" style="1" customWidth="1"/>
    <col min="1804" max="2048" width="6.85546875" style="1"/>
    <col min="2049" max="2049" width="13.85546875" style="1" customWidth="1"/>
    <col min="2050" max="2050" width="8" style="1" customWidth="1"/>
    <col min="2051" max="2051" width="41.140625" style="1" customWidth="1"/>
    <col min="2052" max="2056" width="20.140625" style="1" customWidth="1"/>
    <col min="2057" max="2057" width="21.85546875" style="1" customWidth="1"/>
    <col min="2058" max="2058" width="20.140625" style="1" customWidth="1"/>
    <col min="2059" max="2059" width="15.5703125" style="1" customWidth="1"/>
    <col min="2060" max="2304" width="6.85546875" style="1"/>
    <col min="2305" max="2305" width="13.85546875" style="1" customWidth="1"/>
    <col min="2306" max="2306" width="8" style="1" customWidth="1"/>
    <col min="2307" max="2307" width="41.140625" style="1" customWidth="1"/>
    <col min="2308" max="2312" width="20.140625" style="1" customWidth="1"/>
    <col min="2313" max="2313" width="21.85546875" style="1" customWidth="1"/>
    <col min="2314" max="2314" width="20.140625" style="1" customWidth="1"/>
    <col min="2315" max="2315" width="15.5703125" style="1" customWidth="1"/>
    <col min="2316" max="2560" width="6.85546875" style="1"/>
    <col min="2561" max="2561" width="13.85546875" style="1" customWidth="1"/>
    <col min="2562" max="2562" width="8" style="1" customWidth="1"/>
    <col min="2563" max="2563" width="41.140625" style="1" customWidth="1"/>
    <col min="2564" max="2568" width="20.140625" style="1" customWidth="1"/>
    <col min="2569" max="2569" width="21.85546875" style="1" customWidth="1"/>
    <col min="2570" max="2570" width="20.140625" style="1" customWidth="1"/>
    <col min="2571" max="2571" width="15.5703125" style="1" customWidth="1"/>
    <col min="2572" max="2816" width="6.85546875" style="1"/>
    <col min="2817" max="2817" width="13.85546875" style="1" customWidth="1"/>
    <col min="2818" max="2818" width="8" style="1" customWidth="1"/>
    <col min="2819" max="2819" width="41.140625" style="1" customWidth="1"/>
    <col min="2820" max="2824" width="20.140625" style="1" customWidth="1"/>
    <col min="2825" max="2825" width="21.85546875" style="1" customWidth="1"/>
    <col min="2826" max="2826" width="20.140625" style="1" customWidth="1"/>
    <col min="2827" max="2827" width="15.5703125" style="1" customWidth="1"/>
    <col min="2828" max="3072" width="6.85546875" style="1"/>
    <col min="3073" max="3073" width="13.85546875" style="1" customWidth="1"/>
    <col min="3074" max="3074" width="8" style="1" customWidth="1"/>
    <col min="3075" max="3075" width="41.140625" style="1" customWidth="1"/>
    <col min="3076" max="3080" width="20.140625" style="1" customWidth="1"/>
    <col min="3081" max="3081" width="21.85546875" style="1" customWidth="1"/>
    <col min="3082" max="3082" width="20.140625" style="1" customWidth="1"/>
    <col min="3083" max="3083" width="15.5703125" style="1" customWidth="1"/>
    <col min="3084" max="3328" width="6.85546875" style="1"/>
    <col min="3329" max="3329" width="13.85546875" style="1" customWidth="1"/>
    <col min="3330" max="3330" width="8" style="1" customWidth="1"/>
    <col min="3331" max="3331" width="41.140625" style="1" customWidth="1"/>
    <col min="3332" max="3336" width="20.140625" style="1" customWidth="1"/>
    <col min="3337" max="3337" width="21.85546875" style="1" customWidth="1"/>
    <col min="3338" max="3338" width="20.140625" style="1" customWidth="1"/>
    <col min="3339" max="3339" width="15.5703125" style="1" customWidth="1"/>
    <col min="3340" max="3584" width="6.85546875" style="1"/>
    <col min="3585" max="3585" width="13.85546875" style="1" customWidth="1"/>
    <col min="3586" max="3586" width="8" style="1" customWidth="1"/>
    <col min="3587" max="3587" width="41.140625" style="1" customWidth="1"/>
    <col min="3588" max="3592" width="20.140625" style="1" customWidth="1"/>
    <col min="3593" max="3593" width="21.85546875" style="1" customWidth="1"/>
    <col min="3594" max="3594" width="20.140625" style="1" customWidth="1"/>
    <col min="3595" max="3595" width="15.5703125" style="1" customWidth="1"/>
    <col min="3596" max="3840" width="6.85546875" style="1"/>
    <col min="3841" max="3841" width="13.85546875" style="1" customWidth="1"/>
    <col min="3842" max="3842" width="8" style="1" customWidth="1"/>
    <col min="3843" max="3843" width="41.140625" style="1" customWidth="1"/>
    <col min="3844" max="3848" width="20.140625" style="1" customWidth="1"/>
    <col min="3849" max="3849" width="21.85546875" style="1" customWidth="1"/>
    <col min="3850" max="3850" width="20.140625" style="1" customWidth="1"/>
    <col min="3851" max="3851" width="15.5703125" style="1" customWidth="1"/>
    <col min="3852" max="4096" width="6.85546875" style="1"/>
    <col min="4097" max="4097" width="13.85546875" style="1" customWidth="1"/>
    <col min="4098" max="4098" width="8" style="1" customWidth="1"/>
    <col min="4099" max="4099" width="41.140625" style="1" customWidth="1"/>
    <col min="4100" max="4104" width="20.140625" style="1" customWidth="1"/>
    <col min="4105" max="4105" width="21.85546875" style="1" customWidth="1"/>
    <col min="4106" max="4106" width="20.140625" style="1" customWidth="1"/>
    <col min="4107" max="4107" width="15.5703125" style="1" customWidth="1"/>
    <col min="4108" max="4352" width="6.85546875" style="1"/>
    <col min="4353" max="4353" width="13.85546875" style="1" customWidth="1"/>
    <col min="4354" max="4354" width="8" style="1" customWidth="1"/>
    <col min="4355" max="4355" width="41.140625" style="1" customWidth="1"/>
    <col min="4356" max="4360" width="20.140625" style="1" customWidth="1"/>
    <col min="4361" max="4361" width="21.85546875" style="1" customWidth="1"/>
    <col min="4362" max="4362" width="20.140625" style="1" customWidth="1"/>
    <col min="4363" max="4363" width="15.5703125" style="1" customWidth="1"/>
    <col min="4364" max="4608" width="6.85546875" style="1"/>
    <col min="4609" max="4609" width="13.85546875" style="1" customWidth="1"/>
    <col min="4610" max="4610" width="8" style="1" customWidth="1"/>
    <col min="4611" max="4611" width="41.140625" style="1" customWidth="1"/>
    <col min="4612" max="4616" width="20.140625" style="1" customWidth="1"/>
    <col min="4617" max="4617" width="21.85546875" style="1" customWidth="1"/>
    <col min="4618" max="4618" width="20.140625" style="1" customWidth="1"/>
    <col min="4619" max="4619" width="15.5703125" style="1" customWidth="1"/>
    <col min="4620" max="4864" width="6.85546875" style="1"/>
    <col min="4865" max="4865" width="13.85546875" style="1" customWidth="1"/>
    <col min="4866" max="4866" width="8" style="1" customWidth="1"/>
    <col min="4867" max="4867" width="41.140625" style="1" customWidth="1"/>
    <col min="4868" max="4872" width="20.140625" style="1" customWidth="1"/>
    <col min="4873" max="4873" width="21.85546875" style="1" customWidth="1"/>
    <col min="4874" max="4874" width="20.140625" style="1" customWidth="1"/>
    <col min="4875" max="4875" width="15.5703125" style="1" customWidth="1"/>
    <col min="4876" max="5120" width="6.85546875" style="1"/>
    <col min="5121" max="5121" width="13.85546875" style="1" customWidth="1"/>
    <col min="5122" max="5122" width="8" style="1" customWidth="1"/>
    <col min="5123" max="5123" width="41.140625" style="1" customWidth="1"/>
    <col min="5124" max="5128" width="20.140625" style="1" customWidth="1"/>
    <col min="5129" max="5129" width="21.85546875" style="1" customWidth="1"/>
    <col min="5130" max="5130" width="20.140625" style="1" customWidth="1"/>
    <col min="5131" max="5131" width="15.5703125" style="1" customWidth="1"/>
    <col min="5132" max="5376" width="6.85546875" style="1"/>
    <col min="5377" max="5377" width="13.85546875" style="1" customWidth="1"/>
    <col min="5378" max="5378" width="8" style="1" customWidth="1"/>
    <col min="5379" max="5379" width="41.140625" style="1" customWidth="1"/>
    <col min="5380" max="5384" width="20.140625" style="1" customWidth="1"/>
    <col min="5385" max="5385" width="21.85546875" style="1" customWidth="1"/>
    <col min="5386" max="5386" width="20.140625" style="1" customWidth="1"/>
    <col min="5387" max="5387" width="15.5703125" style="1" customWidth="1"/>
    <col min="5388" max="5632" width="6.85546875" style="1"/>
    <col min="5633" max="5633" width="13.85546875" style="1" customWidth="1"/>
    <col min="5634" max="5634" width="8" style="1" customWidth="1"/>
    <col min="5635" max="5635" width="41.140625" style="1" customWidth="1"/>
    <col min="5636" max="5640" width="20.140625" style="1" customWidth="1"/>
    <col min="5641" max="5641" width="21.85546875" style="1" customWidth="1"/>
    <col min="5642" max="5642" width="20.140625" style="1" customWidth="1"/>
    <col min="5643" max="5643" width="15.5703125" style="1" customWidth="1"/>
    <col min="5644" max="5888" width="6.85546875" style="1"/>
    <col min="5889" max="5889" width="13.85546875" style="1" customWidth="1"/>
    <col min="5890" max="5890" width="8" style="1" customWidth="1"/>
    <col min="5891" max="5891" width="41.140625" style="1" customWidth="1"/>
    <col min="5892" max="5896" width="20.140625" style="1" customWidth="1"/>
    <col min="5897" max="5897" width="21.85546875" style="1" customWidth="1"/>
    <col min="5898" max="5898" width="20.140625" style="1" customWidth="1"/>
    <col min="5899" max="5899" width="15.5703125" style="1" customWidth="1"/>
    <col min="5900" max="6144" width="6.85546875" style="1"/>
    <col min="6145" max="6145" width="13.85546875" style="1" customWidth="1"/>
    <col min="6146" max="6146" width="8" style="1" customWidth="1"/>
    <col min="6147" max="6147" width="41.140625" style="1" customWidth="1"/>
    <col min="6148" max="6152" width="20.140625" style="1" customWidth="1"/>
    <col min="6153" max="6153" width="21.85546875" style="1" customWidth="1"/>
    <col min="6154" max="6154" width="20.140625" style="1" customWidth="1"/>
    <col min="6155" max="6155" width="15.5703125" style="1" customWidth="1"/>
    <col min="6156" max="6400" width="6.85546875" style="1"/>
    <col min="6401" max="6401" width="13.85546875" style="1" customWidth="1"/>
    <col min="6402" max="6402" width="8" style="1" customWidth="1"/>
    <col min="6403" max="6403" width="41.140625" style="1" customWidth="1"/>
    <col min="6404" max="6408" width="20.140625" style="1" customWidth="1"/>
    <col min="6409" max="6409" width="21.85546875" style="1" customWidth="1"/>
    <col min="6410" max="6410" width="20.140625" style="1" customWidth="1"/>
    <col min="6411" max="6411" width="15.5703125" style="1" customWidth="1"/>
    <col min="6412" max="6656" width="6.85546875" style="1"/>
    <col min="6657" max="6657" width="13.85546875" style="1" customWidth="1"/>
    <col min="6658" max="6658" width="8" style="1" customWidth="1"/>
    <col min="6659" max="6659" width="41.140625" style="1" customWidth="1"/>
    <col min="6660" max="6664" width="20.140625" style="1" customWidth="1"/>
    <col min="6665" max="6665" width="21.85546875" style="1" customWidth="1"/>
    <col min="6666" max="6666" width="20.140625" style="1" customWidth="1"/>
    <col min="6667" max="6667" width="15.5703125" style="1" customWidth="1"/>
    <col min="6668" max="6912" width="6.85546875" style="1"/>
    <col min="6913" max="6913" width="13.85546875" style="1" customWidth="1"/>
    <col min="6914" max="6914" width="8" style="1" customWidth="1"/>
    <col min="6915" max="6915" width="41.140625" style="1" customWidth="1"/>
    <col min="6916" max="6920" width="20.140625" style="1" customWidth="1"/>
    <col min="6921" max="6921" width="21.85546875" style="1" customWidth="1"/>
    <col min="6922" max="6922" width="20.140625" style="1" customWidth="1"/>
    <col min="6923" max="6923" width="15.5703125" style="1" customWidth="1"/>
    <col min="6924" max="7168" width="6.85546875" style="1"/>
    <col min="7169" max="7169" width="13.85546875" style="1" customWidth="1"/>
    <col min="7170" max="7170" width="8" style="1" customWidth="1"/>
    <col min="7171" max="7171" width="41.140625" style="1" customWidth="1"/>
    <col min="7172" max="7176" width="20.140625" style="1" customWidth="1"/>
    <col min="7177" max="7177" width="21.85546875" style="1" customWidth="1"/>
    <col min="7178" max="7178" width="20.140625" style="1" customWidth="1"/>
    <col min="7179" max="7179" width="15.5703125" style="1" customWidth="1"/>
    <col min="7180" max="7424" width="6.85546875" style="1"/>
    <col min="7425" max="7425" width="13.85546875" style="1" customWidth="1"/>
    <col min="7426" max="7426" width="8" style="1" customWidth="1"/>
    <col min="7427" max="7427" width="41.140625" style="1" customWidth="1"/>
    <col min="7428" max="7432" width="20.140625" style="1" customWidth="1"/>
    <col min="7433" max="7433" width="21.85546875" style="1" customWidth="1"/>
    <col min="7434" max="7434" width="20.140625" style="1" customWidth="1"/>
    <col min="7435" max="7435" width="15.5703125" style="1" customWidth="1"/>
    <col min="7436" max="7680" width="6.85546875" style="1"/>
    <col min="7681" max="7681" width="13.85546875" style="1" customWidth="1"/>
    <col min="7682" max="7682" width="8" style="1" customWidth="1"/>
    <col min="7683" max="7683" width="41.140625" style="1" customWidth="1"/>
    <col min="7684" max="7688" width="20.140625" style="1" customWidth="1"/>
    <col min="7689" max="7689" width="21.85546875" style="1" customWidth="1"/>
    <col min="7690" max="7690" width="20.140625" style="1" customWidth="1"/>
    <col min="7691" max="7691" width="15.5703125" style="1" customWidth="1"/>
    <col min="7692" max="7936" width="6.85546875" style="1"/>
    <col min="7937" max="7937" width="13.85546875" style="1" customWidth="1"/>
    <col min="7938" max="7938" width="8" style="1" customWidth="1"/>
    <col min="7939" max="7939" width="41.140625" style="1" customWidth="1"/>
    <col min="7940" max="7944" width="20.140625" style="1" customWidth="1"/>
    <col min="7945" max="7945" width="21.85546875" style="1" customWidth="1"/>
    <col min="7946" max="7946" width="20.140625" style="1" customWidth="1"/>
    <col min="7947" max="7947" width="15.5703125" style="1" customWidth="1"/>
    <col min="7948" max="8192" width="6.85546875" style="1"/>
    <col min="8193" max="8193" width="13.85546875" style="1" customWidth="1"/>
    <col min="8194" max="8194" width="8" style="1" customWidth="1"/>
    <col min="8195" max="8195" width="41.140625" style="1" customWidth="1"/>
    <col min="8196" max="8200" width="20.140625" style="1" customWidth="1"/>
    <col min="8201" max="8201" width="21.85546875" style="1" customWidth="1"/>
    <col min="8202" max="8202" width="20.140625" style="1" customWidth="1"/>
    <col min="8203" max="8203" width="15.5703125" style="1" customWidth="1"/>
    <col min="8204" max="8448" width="6.85546875" style="1"/>
    <col min="8449" max="8449" width="13.85546875" style="1" customWidth="1"/>
    <col min="8450" max="8450" width="8" style="1" customWidth="1"/>
    <col min="8451" max="8451" width="41.140625" style="1" customWidth="1"/>
    <col min="8452" max="8456" width="20.140625" style="1" customWidth="1"/>
    <col min="8457" max="8457" width="21.85546875" style="1" customWidth="1"/>
    <col min="8458" max="8458" width="20.140625" style="1" customWidth="1"/>
    <col min="8459" max="8459" width="15.5703125" style="1" customWidth="1"/>
    <col min="8460" max="8704" width="6.85546875" style="1"/>
    <col min="8705" max="8705" width="13.85546875" style="1" customWidth="1"/>
    <col min="8706" max="8706" width="8" style="1" customWidth="1"/>
    <col min="8707" max="8707" width="41.140625" style="1" customWidth="1"/>
    <col min="8708" max="8712" width="20.140625" style="1" customWidth="1"/>
    <col min="8713" max="8713" width="21.85546875" style="1" customWidth="1"/>
    <col min="8714" max="8714" width="20.140625" style="1" customWidth="1"/>
    <col min="8715" max="8715" width="15.5703125" style="1" customWidth="1"/>
    <col min="8716" max="8960" width="6.85546875" style="1"/>
    <col min="8961" max="8961" width="13.85546875" style="1" customWidth="1"/>
    <col min="8962" max="8962" width="8" style="1" customWidth="1"/>
    <col min="8963" max="8963" width="41.140625" style="1" customWidth="1"/>
    <col min="8964" max="8968" width="20.140625" style="1" customWidth="1"/>
    <col min="8969" max="8969" width="21.85546875" style="1" customWidth="1"/>
    <col min="8970" max="8970" width="20.140625" style="1" customWidth="1"/>
    <col min="8971" max="8971" width="15.5703125" style="1" customWidth="1"/>
    <col min="8972" max="9216" width="6.85546875" style="1"/>
    <col min="9217" max="9217" width="13.85546875" style="1" customWidth="1"/>
    <col min="9218" max="9218" width="8" style="1" customWidth="1"/>
    <col min="9219" max="9219" width="41.140625" style="1" customWidth="1"/>
    <col min="9220" max="9224" width="20.140625" style="1" customWidth="1"/>
    <col min="9225" max="9225" width="21.85546875" style="1" customWidth="1"/>
    <col min="9226" max="9226" width="20.140625" style="1" customWidth="1"/>
    <col min="9227" max="9227" width="15.5703125" style="1" customWidth="1"/>
    <col min="9228" max="9472" width="6.85546875" style="1"/>
    <col min="9473" max="9473" width="13.85546875" style="1" customWidth="1"/>
    <col min="9474" max="9474" width="8" style="1" customWidth="1"/>
    <col min="9475" max="9475" width="41.140625" style="1" customWidth="1"/>
    <col min="9476" max="9480" width="20.140625" style="1" customWidth="1"/>
    <col min="9481" max="9481" width="21.85546875" style="1" customWidth="1"/>
    <col min="9482" max="9482" width="20.140625" style="1" customWidth="1"/>
    <col min="9483" max="9483" width="15.5703125" style="1" customWidth="1"/>
    <col min="9484" max="9728" width="6.85546875" style="1"/>
    <col min="9729" max="9729" width="13.85546875" style="1" customWidth="1"/>
    <col min="9730" max="9730" width="8" style="1" customWidth="1"/>
    <col min="9731" max="9731" width="41.140625" style="1" customWidth="1"/>
    <col min="9732" max="9736" width="20.140625" style="1" customWidth="1"/>
    <col min="9737" max="9737" width="21.85546875" style="1" customWidth="1"/>
    <col min="9738" max="9738" width="20.140625" style="1" customWidth="1"/>
    <col min="9739" max="9739" width="15.5703125" style="1" customWidth="1"/>
    <col min="9740" max="9984" width="6.85546875" style="1"/>
    <col min="9985" max="9985" width="13.85546875" style="1" customWidth="1"/>
    <col min="9986" max="9986" width="8" style="1" customWidth="1"/>
    <col min="9987" max="9987" width="41.140625" style="1" customWidth="1"/>
    <col min="9988" max="9992" width="20.140625" style="1" customWidth="1"/>
    <col min="9993" max="9993" width="21.85546875" style="1" customWidth="1"/>
    <col min="9994" max="9994" width="20.140625" style="1" customWidth="1"/>
    <col min="9995" max="9995" width="15.5703125" style="1" customWidth="1"/>
    <col min="9996" max="10240" width="6.85546875" style="1"/>
    <col min="10241" max="10241" width="13.85546875" style="1" customWidth="1"/>
    <col min="10242" max="10242" width="8" style="1" customWidth="1"/>
    <col min="10243" max="10243" width="41.140625" style="1" customWidth="1"/>
    <col min="10244" max="10248" width="20.140625" style="1" customWidth="1"/>
    <col min="10249" max="10249" width="21.85546875" style="1" customWidth="1"/>
    <col min="10250" max="10250" width="20.140625" style="1" customWidth="1"/>
    <col min="10251" max="10251" width="15.5703125" style="1" customWidth="1"/>
    <col min="10252" max="10496" width="6.85546875" style="1"/>
    <col min="10497" max="10497" width="13.85546875" style="1" customWidth="1"/>
    <col min="10498" max="10498" width="8" style="1" customWidth="1"/>
    <col min="10499" max="10499" width="41.140625" style="1" customWidth="1"/>
    <col min="10500" max="10504" width="20.140625" style="1" customWidth="1"/>
    <col min="10505" max="10505" width="21.85546875" style="1" customWidth="1"/>
    <col min="10506" max="10506" width="20.140625" style="1" customWidth="1"/>
    <col min="10507" max="10507" width="15.5703125" style="1" customWidth="1"/>
    <col min="10508" max="10752" width="6.85546875" style="1"/>
    <col min="10753" max="10753" width="13.85546875" style="1" customWidth="1"/>
    <col min="10754" max="10754" width="8" style="1" customWidth="1"/>
    <col min="10755" max="10755" width="41.140625" style="1" customWidth="1"/>
    <col min="10756" max="10760" width="20.140625" style="1" customWidth="1"/>
    <col min="10761" max="10761" width="21.85546875" style="1" customWidth="1"/>
    <col min="10762" max="10762" width="20.140625" style="1" customWidth="1"/>
    <col min="10763" max="10763" width="15.5703125" style="1" customWidth="1"/>
    <col min="10764" max="11008" width="6.85546875" style="1"/>
    <col min="11009" max="11009" width="13.85546875" style="1" customWidth="1"/>
    <col min="11010" max="11010" width="8" style="1" customWidth="1"/>
    <col min="11011" max="11011" width="41.140625" style="1" customWidth="1"/>
    <col min="11012" max="11016" width="20.140625" style="1" customWidth="1"/>
    <col min="11017" max="11017" width="21.85546875" style="1" customWidth="1"/>
    <col min="11018" max="11018" width="20.140625" style="1" customWidth="1"/>
    <col min="11019" max="11019" width="15.5703125" style="1" customWidth="1"/>
    <col min="11020" max="11264" width="6.85546875" style="1"/>
    <col min="11265" max="11265" width="13.85546875" style="1" customWidth="1"/>
    <col min="11266" max="11266" width="8" style="1" customWidth="1"/>
    <col min="11267" max="11267" width="41.140625" style="1" customWidth="1"/>
    <col min="11268" max="11272" width="20.140625" style="1" customWidth="1"/>
    <col min="11273" max="11273" width="21.85546875" style="1" customWidth="1"/>
    <col min="11274" max="11274" width="20.140625" style="1" customWidth="1"/>
    <col min="11275" max="11275" width="15.5703125" style="1" customWidth="1"/>
    <col min="11276" max="11520" width="6.85546875" style="1"/>
    <col min="11521" max="11521" width="13.85546875" style="1" customWidth="1"/>
    <col min="11522" max="11522" width="8" style="1" customWidth="1"/>
    <col min="11523" max="11523" width="41.140625" style="1" customWidth="1"/>
    <col min="11524" max="11528" width="20.140625" style="1" customWidth="1"/>
    <col min="11529" max="11529" width="21.85546875" style="1" customWidth="1"/>
    <col min="11530" max="11530" width="20.140625" style="1" customWidth="1"/>
    <col min="11531" max="11531" width="15.5703125" style="1" customWidth="1"/>
    <col min="11532" max="11776" width="6.85546875" style="1"/>
    <col min="11777" max="11777" width="13.85546875" style="1" customWidth="1"/>
    <col min="11778" max="11778" width="8" style="1" customWidth="1"/>
    <col min="11779" max="11779" width="41.140625" style="1" customWidth="1"/>
    <col min="11780" max="11784" width="20.140625" style="1" customWidth="1"/>
    <col min="11785" max="11785" width="21.85546875" style="1" customWidth="1"/>
    <col min="11786" max="11786" width="20.140625" style="1" customWidth="1"/>
    <col min="11787" max="11787" width="15.5703125" style="1" customWidth="1"/>
    <col min="11788" max="12032" width="6.85546875" style="1"/>
    <col min="12033" max="12033" width="13.85546875" style="1" customWidth="1"/>
    <col min="12034" max="12034" width="8" style="1" customWidth="1"/>
    <col min="12035" max="12035" width="41.140625" style="1" customWidth="1"/>
    <col min="12036" max="12040" width="20.140625" style="1" customWidth="1"/>
    <col min="12041" max="12041" width="21.85546875" style="1" customWidth="1"/>
    <col min="12042" max="12042" width="20.140625" style="1" customWidth="1"/>
    <col min="12043" max="12043" width="15.5703125" style="1" customWidth="1"/>
    <col min="12044" max="12288" width="6.85546875" style="1"/>
    <col min="12289" max="12289" width="13.85546875" style="1" customWidth="1"/>
    <col min="12290" max="12290" width="8" style="1" customWidth="1"/>
    <col min="12291" max="12291" width="41.140625" style="1" customWidth="1"/>
    <col min="12292" max="12296" width="20.140625" style="1" customWidth="1"/>
    <col min="12297" max="12297" width="21.85546875" style="1" customWidth="1"/>
    <col min="12298" max="12298" width="20.140625" style="1" customWidth="1"/>
    <col min="12299" max="12299" width="15.5703125" style="1" customWidth="1"/>
    <col min="12300" max="12544" width="6.85546875" style="1"/>
    <col min="12545" max="12545" width="13.85546875" style="1" customWidth="1"/>
    <col min="12546" max="12546" width="8" style="1" customWidth="1"/>
    <col min="12547" max="12547" width="41.140625" style="1" customWidth="1"/>
    <col min="12548" max="12552" width="20.140625" style="1" customWidth="1"/>
    <col min="12553" max="12553" width="21.85546875" style="1" customWidth="1"/>
    <col min="12554" max="12554" width="20.140625" style="1" customWidth="1"/>
    <col min="12555" max="12555" width="15.5703125" style="1" customWidth="1"/>
    <col min="12556" max="12800" width="6.85546875" style="1"/>
    <col min="12801" max="12801" width="13.85546875" style="1" customWidth="1"/>
    <col min="12802" max="12802" width="8" style="1" customWidth="1"/>
    <col min="12803" max="12803" width="41.140625" style="1" customWidth="1"/>
    <col min="12804" max="12808" width="20.140625" style="1" customWidth="1"/>
    <col min="12809" max="12809" width="21.85546875" style="1" customWidth="1"/>
    <col min="12810" max="12810" width="20.140625" style="1" customWidth="1"/>
    <col min="12811" max="12811" width="15.5703125" style="1" customWidth="1"/>
    <col min="12812" max="13056" width="6.85546875" style="1"/>
    <col min="13057" max="13057" width="13.85546875" style="1" customWidth="1"/>
    <col min="13058" max="13058" width="8" style="1" customWidth="1"/>
    <col min="13059" max="13059" width="41.140625" style="1" customWidth="1"/>
    <col min="13060" max="13064" width="20.140625" style="1" customWidth="1"/>
    <col min="13065" max="13065" width="21.85546875" style="1" customWidth="1"/>
    <col min="13066" max="13066" width="20.140625" style="1" customWidth="1"/>
    <col min="13067" max="13067" width="15.5703125" style="1" customWidth="1"/>
    <col min="13068" max="13312" width="6.85546875" style="1"/>
    <col min="13313" max="13313" width="13.85546875" style="1" customWidth="1"/>
    <col min="13314" max="13314" width="8" style="1" customWidth="1"/>
    <col min="13315" max="13315" width="41.140625" style="1" customWidth="1"/>
    <col min="13316" max="13320" width="20.140625" style="1" customWidth="1"/>
    <col min="13321" max="13321" width="21.85546875" style="1" customWidth="1"/>
    <col min="13322" max="13322" width="20.140625" style="1" customWidth="1"/>
    <col min="13323" max="13323" width="15.5703125" style="1" customWidth="1"/>
    <col min="13324" max="13568" width="6.85546875" style="1"/>
    <col min="13569" max="13569" width="13.85546875" style="1" customWidth="1"/>
    <col min="13570" max="13570" width="8" style="1" customWidth="1"/>
    <col min="13571" max="13571" width="41.140625" style="1" customWidth="1"/>
    <col min="13572" max="13576" width="20.140625" style="1" customWidth="1"/>
    <col min="13577" max="13577" width="21.85546875" style="1" customWidth="1"/>
    <col min="13578" max="13578" width="20.140625" style="1" customWidth="1"/>
    <col min="13579" max="13579" width="15.5703125" style="1" customWidth="1"/>
    <col min="13580" max="13824" width="6.85546875" style="1"/>
    <col min="13825" max="13825" width="13.85546875" style="1" customWidth="1"/>
    <col min="13826" max="13826" width="8" style="1" customWidth="1"/>
    <col min="13827" max="13827" width="41.140625" style="1" customWidth="1"/>
    <col min="13828" max="13832" width="20.140625" style="1" customWidth="1"/>
    <col min="13833" max="13833" width="21.85546875" style="1" customWidth="1"/>
    <col min="13834" max="13834" width="20.140625" style="1" customWidth="1"/>
    <col min="13835" max="13835" width="15.5703125" style="1" customWidth="1"/>
    <col min="13836" max="14080" width="6.85546875" style="1"/>
    <col min="14081" max="14081" width="13.85546875" style="1" customWidth="1"/>
    <col min="14082" max="14082" width="8" style="1" customWidth="1"/>
    <col min="14083" max="14083" width="41.140625" style="1" customWidth="1"/>
    <col min="14084" max="14088" width="20.140625" style="1" customWidth="1"/>
    <col min="14089" max="14089" width="21.85546875" style="1" customWidth="1"/>
    <col min="14090" max="14090" width="20.140625" style="1" customWidth="1"/>
    <col min="14091" max="14091" width="15.5703125" style="1" customWidth="1"/>
    <col min="14092" max="14336" width="6.85546875" style="1"/>
    <col min="14337" max="14337" width="13.85546875" style="1" customWidth="1"/>
    <col min="14338" max="14338" width="8" style="1" customWidth="1"/>
    <col min="14339" max="14339" width="41.140625" style="1" customWidth="1"/>
    <col min="14340" max="14344" width="20.140625" style="1" customWidth="1"/>
    <col min="14345" max="14345" width="21.85546875" style="1" customWidth="1"/>
    <col min="14346" max="14346" width="20.140625" style="1" customWidth="1"/>
    <col min="14347" max="14347" width="15.5703125" style="1" customWidth="1"/>
    <col min="14348" max="14592" width="6.85546875" style="1"/>
    <col min="14593" max="14593" width="13.85546875" style="1" customWidth="1"/>
    <col min="14594" max="14594" width="8" style="1" customWidth="1"/>
    <col min="14595" max="14595" width="41.140625" style="1" customWidth="1"/>
    <col min="14596" max="14600" width="20.140625" style="1" customWidth="1"/>
    <col min="14601" max="14601" width="21.85546875" style="1" customWidth="1"/>
    <col min="14602" max="14602" width="20.140625" style="1" customWidth="1"/>
    <col min="14603" max="14603" width="15.5703125" style="1" customWidth="1"/>
    <col min="14604" max="14848" width="6.85546875" style="1"/>
    <col min="14849" max="14849" width="13.85546875" style="1" customWidth="1"/>
    <col min="14850" max="14850" width="8" style="1" customWidth="1"/>
    <col min="14851" max="14851" width="41.140625" style="1" customWidth="1"/>
    <col min="14852" max="14856" width="20.140625" style="1" customWidth="1"/>
    <col min="14857" max="14857" width="21.85546875" style="1" customWidth="1"/>
    <col min="14858" max="14858" width="20.140625" style="1" customWidth="1"/>
    <col min="14859" max="14859" width="15.5703125" style="1" customWidth="1"/>
    <col min="14860" max="15104" width="6.85546875" style="1"/>
    <col min="15105" max="15105" width="13.85546875" style="1" customWidth="1"/>
    <col min="15106" max="15106" width="8" style="1" customWidth="1"/>
    <col min="15107" max="15107" width="41.140625" style="1" customWidth="1"/>
    <col min="15108" max="15112" width="20.140625" style="1" customWidth="1"/>
    <col min="15113" max="15113" width="21.85546875" style="1" customWidth="1"/>
    <col min="15114" max="15114" width="20.140625" style="1" customWidth="1"/>
    <col min="15115" max="15115" width="15.5703125" style="1" customWidth="1"/>
    <col min="15116" max="15360" width="6.85546875" style="1"/>
    <col min="15361" max="15361" width="13.85546875" style="1" customWidth="1"/>
    <col min="15362" max="15362" width="8" style="1" customWidth="1"/>
    <col min="15363" max="15363" width="41.140625" style="1" customWidth="1"/>
    <col min="15364" max="15368" width="20.140625" style="1" customWidth="1"/>
    <col min="15369" max="15369" width="21.85546875" style="1" customWidth="1"/>
    <col min="15370" max="15370" width="20.140625" style="1" customWidth="1"/>
    <col min="15371" max="15371" width="15.5703125" style="1" customWidth="1"/>
    <col min="15372" max="15616" width="6.85546875" style="1"/>
    <col min="15617" max="15617" width="13.85546875" style="1" customWidth="1"/>
    <col min="15618" max="15618" width="8" style="1" customWidth="1"/>
    <col min="15619" max="15619" width="41.140625" style="1" customWidth="1"/>
    <col min="15620" max="15624" width="20.140625" style="1" customWidth="1"/>
    <col min="15625" max="15625" width="21.85546875" style="1" customWidth="1"/>
    <col min="15626" max="15626" width="20.140625" style="1" customWidth="1"/>
    <col min="15627" max="15627" width="15.5703125" style="1" customWidth="1"/>
    <col min="15628" max="15872" width="6.85546875" style="1"/>
    <col min="15873" max="15873" width="13.85546875" style="1" customWidth="1"/>
    <col min="15874" max="15874" width="8" style="1" customWidth="1"/>
    <col min="15875" max="15875" width="41.140625" style="1" customWidth="1"/>
    <col min="15876" max="15880" width="20.140625" style="1" customWidth="1"/>
    <col min="15881" max="15881" width="21.85546875" style="1" customWidth="1"/>
    <col min="15882" max="15882" width="20.140625" style="1" customWidth="1"/>
    <col min="15883" max="15883" width="15.5703125" style="1" customWidth="1"/>
    <col min="15884" max="16128" width="6.85546875" style="1"/>
    <col min="16129" max="16129" width="13.85546875" style="1" customWidth="1"/>
    <col min="16130" max="16130" width="8" style="1" customWidth="1"/>
    <col min="16131" max="16131" width="41.140625" style="1" customWidth="1"/>
    <col min="16132" max="16136" width="20.140625" style="1" customWidth="1"/>
    <col min="16137" max="16137" width="21.85546875" style="1" customWidth="1"/>
    <col min="16138" max="16138" width="20.140625" style="1" customWidth="1"/>
    <col min="16139" max="16139" width="15.5703125" style="1" customWidth="1"/>
    <col min="16140" max="16384" width="6.85546875" style="1"/>
  </cols>
  <sheetData>
    <row r="1" spans="1:10" s="28" customFormat="1" ht="12.7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s="28" customFormat="1" ht="12.75" customHeight="1" x14ac:dyDescent="0.25">
      <c r="A2" s="36" t="s">
        <v>64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s="28" customFormat="1" ht="12.75" customHeight="1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s="28" customFormat="1" ht="12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s="28" customFormat="1" ht="12.7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ht="25.5" x14ac:dyDescent="0.25">
      <c r="A6" s="30" t="s">
        <v>2</v>
      </c>
      <c r="B6" s="30" t="s">
        <v>3</v>
      </c>
      <c r="C6" s="30" t="s">
        <v>4</v>
      </c>
      <c r="D6" s="30" t="s">
        <v>5</v>
      </c>
      <c r="E6" s="30" t="s">
        <v>6</v>
      </c>
      <c r="F6" s="30" t="s">
        <v>7</v>
      </c>
      <c r="G6" s="30" t="s">
        <v>8</v>
      </c>
      <c r="H6" s="31" t="s">
        <v>9</v>
      </c>
      <c r="I6" s="31" t="s">
        <v>10</v>
      </c>
      <c r="J6" s="31" t="s">
        <v>11</v>
      </c>
    </row>
    <row r="7" spans="1:10" x14ac:dyDescent="0.2">
      <c r="A7" s="19" t="s">
        <v>12</v>
      </c>
      <c r="B7" s="19"/>
      <c r="C7" s="32" t="s">
        <v>13</v>
      </c>
      <c r="D7" s="20">
        <f t="shared" ref="D7:I7" si="0">+D8+D15</f>
        <v>7830279632</v>
      </c>
      <c r="E7" s="20">
        <f t="shared" si="0"/>
        <v>19036615202.950001</v>
      </c>
      <c r="F7" s="20">
        <f t="shared" si="0"/>
        <v>0</v>
      </c>
      <c r="G7" s="20">
        <f t="shared" si="0"/>
        <v>26866894834.950001</v>
      </c>
      <c r="H7" s="20">
        <f t="shared" si="0"/>
        <v>9358324308.6599998</v>
      </c>
      <c r="I7" s="20">
        <f t="shared" si="0"/>
        <v>17754367849.369999</v>
      </c>
      <c r="J7" s="33">
        <f>+H7/G7</f>
        <v>0.34832176796576259</v>
      </c>
    </row>
    <row r="8" spans="1:10" x14ac:dyDescent="0.2">
      <c r="A8" s="19" t="s">
        <v>14</v>
      </c>
      <c r="B8" s="19"/>
      <c r="C8" s="32" t="s">
        <v>15</v>
      </c>
      <c r="D8" s="20">
        <f t="shared" ref="D8:I8" si="1">+D9+D12</f>
        <v>1728300000</v>
      </c>
      <c r="E8" s="20">
        <f t="shared" si="1"/>
        <v>0</v>
      </c>
      <c r="F8" s="20">
        <f t="shared" si="1"/>
        <v>0</v>
      </c>
      <c r="G8" s="20">
        <f t="shared" si="1"/>
        <v>1728300000</v>
      </c>
      <c r="H8" s="20">
        <f t="shared" si="1"/>
        <v>0</v>
      </c>
      <c r="I8" s="20">
        <f t="shared" si="1"/>
        <v>1728300000</v>
      </c>
      <c r="J8" s="33">
        <f t="shared" ref="J8:J24" si="2">+H8/G8</f>
        <v>0</v>
      </c>
    </row>
    <row r="9" spans="1:10" x14ac:dyDescent="0.2">
      <c r="A9" s="19" t="s">
        <v>16</v>
      </c>
      <c r="B9" s="19"/>
      <c r="C9" s="32" t="s">
        <v>17</v>
      </c>
      <c r="D9" s="20">
        <f>+D10</f>
        <v>1328300000</v>
      </c>
      <c r="E9" s="20">
        <f t="shared" ref="E9:I10" si="3">+E10</f>
        <v>0</v>
      </c>
      <c r="F9" s="20">
        <f t="shared" si="3"/>
        <v>0</v>
      </c>
      <c r="G9" s="20">
        <f t="shared" si="3"/>
        <v>1328300000</v>
      </c>
      <c r="H9" s="20">
        <f t="shared" si="3"/>
        <v>0</v>
      </c>
      <c r="I9" s="20">
        <f t="shared" si="3"/>
        <v>1328300000</v>
      </c>
      <c r="J9" s="33">
        <f t="shared" si="2"/>
        <v>0</v>
      </c>
    </row>
    <row r="10" spans="1:10" x14ac:dyDescent="0.2">
      <c r="A10" s="19" t="s">
        <v>18</v>
      </c>
      <c r="B10" s="19"/>
      <c r="C10" s="32" t="s">
        <v>19</v>
      </c>
      <c r="D10" s="20">
        <f>+D11</f>
        <v>1328300000</v>
      </c>
      <c r="E10" s="20">
        <f t="shared" si="3"/>
        <v>0</v>
      </c>
      <c r="F10" s="20">
        <f t="shared" si="3"/>
        <v>0</v>
      </c>
      <c r="G10" s="20">
        <f t="shared" si="3"/>
        <v>1328300000</v>
      </c>
      <c r="H10" s="20">
        <f t="shared" si="3"/>
        <v>0</v>
      </c>
      <c r="I10" s="20">
        <f t="shared" si="3"/>
        <v>1328300000</v>
      </c>
      <c r="J10" s="33">
        <f t="shared" si="2"/>
        <v>0</v>
      </c>
    </row>
    <row r="11" spans="1:10" x14ac:dyDescent="0.2">
      <c r="A11" s="1">
        <v>1101010</v>
      </c>
      <c r="B11" s="1">
        <v>102</v>
      </c>
      <c r="C11" s="2" t="s">
        <v>20</v>
      </c>
      <c r="D11" s="3">
        <v>1328300000</v>
      </c>
      <c r="E11" s="3">
        <v>0</v>
      </c>
      <c r="F11" s="3">
        <v>0</v>
      </c>
      <c r="G11" s="3">
        <v>1328300000</v>
      </c>
      <c r="H11" s="3">
        <v>0</v>
      </c>
      <c r="I11" s="3">
        <v>1328300000</v>
      </c>
      <c r="J11" s="4">
        <f t="shared" si="2"/>
        <v>0</v>
      </c>
    </row>
    <row r="12" spans="1:10" x14ac:dyDescent="0.2">
      <c r="A12" s="19" t="s">
        <v>21</v>
      </c>
      <c r="B12" s="19"/>
      <c r="C12" s="32" t="s">
        <v>22</v>
      </c>
      <c r="D12" s="20">
        <f>+D13</f>
        <v>400000000</v>
      </c>
      <c r="E12" s="20">
        <f t="shared" ref="E12:I13" si="4">+E13</f>
        <v>0</v>
      </c>
      <c r="F12" s="20">
        <f t="shared" si="4"/>
        <v>0</v>
      </c>
      <c r="G12" s="20">
        <f t="shared" si="4"/>
        <v>400000000</v>
      </c>
      <c r="H12" s="20">
        <f t="shared" si="4"/>
        <v>0</v>
      </c>
      <c r="I12" s="20">
        <f t="shared" si="4"/>
        <v>400000000</v>
      </c>
      <c r="J12" s="33">
        <f t="shared" si="2"/>
        <v>0</v>
      </c>
    </row>
    <row r="13" spans="1:10" x14ac:dyDescent="0.2">
      <c r="A13" s="19" t="s">
        <v>23</v>
      </c>
      <c r="B13" s="19"/>
      <c r="C13" s="32" t="s">
        <v>24</v>
      </c>
      <c r="D13" s="20">
        <f>+D14</f>
        <v>400000000</v>
      </c>
      <c r="E13" s="20">
        <f t="shared" si="4"/>
        <v>0</v>
      </c>
      <c r="F13" s="20">
        <f t="shared" si="4"/>
        <v>0</v>
      </c>
      <c r="G13" s="20">
        <f t="shared" si="4"/>
        <v>400000000</v>
      </c>
      <c r="H13" s="20">
        <f t="shared" si="4"/>
        <v>0</v>
      </c>
      <c r="I13" s="20">
        <f t="shared" si="4"/>
        <v>400000000</v>
      </c>
      <c r="J13" s="33">
        <f t="shared" si="2"/>
        <v>0</v>
      </c>
    </row>
    <row r="14" spans="1:10" x14ac:dyDescent="0.2">
      <c r="A14" s="1">
        <v>11020100</v>
      </c>
      <c r="B14" s="1">
        <v>101</v>
      </c>
      <c r="C14" s="2" t="s">
        <v>25</v>
      </c>
      <c r="D14" s="3">
        <v>400000000</v>
      </c>
      <c r="E14" s="3">
        <v>0</v>
      </c>
      <c r="F14" s="3">
        <v>0</v>
      </c>
      <c r="G14" s="3">
        <v>400000000</v>
      </c>
      <c r="H14" s="3">
        <v>0</v>
      </c>
      <c r="I14" s="3">
        <v>400000000</v>
      </c>
      <c r="J14" s="4">
        <f t="shared" si="2"/>
        <v>0</v>
      </c>
    </row>
    <row r="15" spans="1:10" x14ac:dyDescent="0.2">
      <c r="A15" s="19" t="s">
        <v>26</v>
      </c>
      <c r="B15" s="19"/>
      <c r="C15" s="32" t="s">
        <v>27</v>
      </c>
      <c r="D15" s="20">
        <f t="shared" ref="D15:I15" si="5">+D16+D23</f>
        <v>6101979632</v>
      </c>
      <c r="E15" s="20">
        <f>+E16+E23</f>
        <v>19036615202.950001</v>
      </c>
      <c r="F15" s="20">
        <f t="shared" si="5"/>
        <v>0</v>
      </c>
      <c r="G15" s="20">
        <f t="shared" si="5"/>
        <v>25138594834.950001</v>
      </c>
      <c r="H15" s="20">
        <f>+H16+H23</f>
        <v>9358324308.6599998</v>
      </c>
      <c r="I15" s="20">
        <f t="shared" si="5"/>
        <v>16026067849.369999</v>
      </c>
      <c r="J15" s="33">
        <f t="shared" si="2"/>
        <v>0.37226918887483684</v>
      </c>
    </row>
    <row r="16" spans="1:10" x14ac:dyDescent="0.2">
      <c r="A16" s="19" t="s">
        <v>28</v>
      </c>
      <c r="B16" s="19"/>
      <c r="C16" s="32" t="s">
        <v>29</v>
      </c>
      <c r="D16" s="20">
        <f t="shared" ref="D16:I16" si="6">+D17</f>
        <v>6101979632</v>
      </c>
      <c r="E16" s="20">
        <f t="shared" si="6"/>
        <v>1027882325.37</v>
      </c>
      <c r="F16" s="20">
        <f t="shared" si="6"/>
        <v>0</v>
      </c>
      <c r="G16" s="20">
        <f t="shared" si="6"/>
        <v>7129861957.3699999</v>
      </c>
      <c r="H16" s="20">
        <f t="shared" si="6"/>
        <v>0</v>
      </c>
      <c r="I16" s="20">
        <f t="shared" si="6"/>
        <v>7129861957.3699999</v>
      </c>
      <c r="J16" s="33">
        <f t="shared" si="2"/>
        <v>0</v>
      </c>
    </row>
    <row r="17" spans="1:11" x14ac:dyDescent="0.2">
      <c r="A17" s="19" t="s">
        <v>30</v>
      </c>
      <c r="B17" s="19"/>
      <c r="C17" s="32" t="s">
        <v>31</v>
      </c>
      <c r="D17" s="20">
        <f t="shared" ref="D17:I17" si="7">SUM(D18:D22)</f>
        <v>6101979632</v>
      </c>
      <c r="E17" s="20">
        <f t="shared" si="7"/>
        <v>1027882325.37</v>
      </c>
      <c r="F17" s="20">
        <f t="shared" si="7"/>
        <v>0</v>
      </c>
      <c r="G17" s="20">
        <f t="shared" si="7"/>
        <v>7129861957.3699999</v>
      </c>
      <c r="H17" s="20">
        <f t="shared" si="7"/>
        <v>0</v>
      </c>
      <c r="I17" s="20">
        <f t="shared" si="7"/>
        <v>7129861957.3699999</v>
      </c>
      <c r="J17" s="33">
        <f t="shared" si="2"/>
        <v>0</v>
      </c>
    </row>
    <row r="18" spans="1:11" ht="38.25" x14ac:dyDescent="0.2">
      <c r="A18" s="1">
        <v>12040100</v>
      </c>
      <c r="B18" s="1">
        <v>115</v>
      </c>
      <c r="C18" s="2" t="s">
        <v>32</v>
      </c>
      <c r="D18" s="3">
        <v>6101979632</v>
      </c>
      <c r="E18" s="3">
        <v>227454130.37</v>
      </c>
      <c r="F18" s="3">
        <v>0</v>
      </c>
      <c r="G18" s="3">
        <v>6329433762.3699999</v>
      </c>
      <c r="H18" s="3">
        <v>0</v>
      </c>
      <c r="I18" s="3">
        <v>6329433762.3699999</v>
      </c>
      <c r="J18" s="4">
        <f t="shared" si="2"/>
        <v>0</v>
      </c>
    </row>
    <row r="19" spans="1:11" ht="38.25" x14ac:dyDescent="0.2">
      <c r="A19" s="1">
        <v>12040127</v>
      </c>
      <c r="B19" s="1">
        <v>128</v>
      </c>
      <c r="C19" s="2" t="s">
        <v>33</v>
      </c>
      <c r="D19" s="3">
        <v>0</v>
      </c>
      <c r="E19" s="3">
        <v>544092874</v>
      </c>
      <c r="F19" s="3">
        <v>0</v>
      </c>
      <c r="G19" s="3">
        <v>544092874</v>
      </c>
      <c r="H19" s="3">
        <v>0</v>
      </c>
      <c r="I19" s="3">
        <v>544092874</v>
      </c>
      <c r="J19" s="4">
        <f t="shared" si="2"/>
        <v>0</v>
      </c>
    </row>
    <row r="20" spans="1:11" ht="63.75" x14ac:dyDescent="0.2">
      <c r="A20" s="1">
        <v>12040128</v>
      </c>
      <c r="B20" s="1">
        <v>129</v>
      </c>
      <c r="C20" s="2" t="s">
        <v>34</v>
      </c>
      <c r="D20" s="3">
        <v>0</v>
      </c>
      <c r="E20" s="3">
        <v>86968673</v>
      </c>
      <c r="F20" s="3">
        <v>0</v>
      </c>
      <c r="G20" s="3">
        <v>86968673</v>
      </c>
      <c r="H20" s="3">
        <v>0</v>
      </c>
      <c r="I20" s="3">
        <v>86968673</v>
      </c>
      <c r="J20" s="4">
        <f t="shared" si="2"/>
        <v>0</v>
      </c>
    </row>
    <row r="21" spans="1:11" ht="51" x14ac:dyDescent="0.2">
      <c r="A21" s="1">
        <v>12040129</v>
      </c>
      <c r="B21" s="1">
        <v>130</v>
      </c>
      <c r="C21" s="2" t="s">
        <v>35</v>
      </c>
      <c r="D21" s="3">
        <v>0</v>
      </c>
      <c r="E21" s="3">
        <v>68320469</v>
      </c>
      <c r="F21" s="3">
        <v>0</v>
      </c>
      <c r="G21" s="3">
        <v>68320469</v>
      </c>
      <c r="H21" s="3">
        <v>0</v>
      </c>
      <c r="I21" s="3">
        <v>68320469</v>
      </c>
      <c r="J21" s="4">
        <f t="shared" si="2"/>
        <v>0</v>
      </c>
    </row>
    <row r="22" spans="1:11" ht="38.25" x14ac:dyDescent="0.2">
      <c r="A22" s="1">
        <v>12040133</v>
      </c>
      <c r="B22" s="1">
        <v>134</v>
      </c>
      <c r="C22" s="2" t="s">
        <v>36</v>
      </c>
      <c r="D22" s="3">
        <v>0</v>
      </c>
      <c r="E22" s="3">
        <v>101046179</v>
      </c>
      <c r="F22" s="3">
        <v>0</v>
      </c>
      <c r="G22" s="3">
        <v>101046179</v>
      </c>
      <c r="H22" s="3">
        <v>0</v>
      </c>
      <c r="I22" s="3">
        <v>101046179</v>
      </c>
      <c r="J22" s="4">
        <f t="shared" si="2"/>
        <v>0</v>
      </c>
    </row>
    <row r="23" spans="1:11" x14ac:dyDescent="0.2">
      <c r="A23" s="19" t="s">
        <v>37</v>
      </c>
      <c r="B23" s="19"/>
      <c r="C23" s="32" t="s">
        <v>38</v>
      </c>
      <c r="D23" s="20">
        <f t="shared" ref="D23:I23" si="8">+D24</f>
        <v>0</v>
      </c>
      <c r="E23" s="20">
        <f t="shared" si="8"/>
        <v>18008732877.580002</v>
      </c>
      <c r="F23" s="20">
        <f t="shared" si="8"/>
        <v>0</v>
      </c>
      <c r="G23" s="20">
        <f t="shared" si="8"/>
        <v>18008732877.580002</v>
      </c>
      <c r="H23" s="20">
        <f>+H24</f>
        <v>9358324308.6599998</v>
      </c>
      <c r="I23" s="20">
        <f t="shared" si="8"/>
        <v>8896205892</v>
      </c>
      <c r="J23" s="33">
        <f t="shared" si="2"/>
        <v>0.51965479038842644</v>
      </c>
    </row>
    <row r="24" spans="1:11" x14ac:dyDescent="0.2">
      <c r="A24" s="19" t="s">
        <v>39</v>
      </c>
      <c r="B24" s="19"/>
      <c r="C24" s="32" t="s">
        <v>40</v>
      </c>
      <c r="D24" s="20">
        <f>SUM(D25:D27)</f>
        <v>0</v>
      </c>
      <c r="E24" s="20">
        <f>SUM(E25:E35)</f>
        <v>18008732877.580002</v>
      </c>
      <c r="F24" s="20">
        <f>SUM(F25:F35)</f>
        <v>0</v>
      </c>
      <c r="G24" s="20">
        <f>SUM(G25:G35)</f>
        <v>18008732877.580002</v>
      </c>
      <c r="H24" s="20">
        <f>SUM(H25:H35)</f>
        <v>9358324308.6599998</v>
      </c>
      <c r="I24" s="20">
        <f>SUM(I25:I35)</f>
        <v>8896205892</v>
      </c>
      <c r="J24" s="33">
        <f t="shared" si="2"/>
        <v>0.51965479038842644</v>
      </c>
    </row>
    <row r="25" spans="1:11" x14ac:dyDescent="0.2">
      <c r="A25" s="5">
        <v>12050100</v>
      </c>
      <c r="B25" s="1">
        <v>101</v>
      </c>
      <c r="C25" s="2" t="s">
        <v>41</v>
      </c>
      <c r="D25" s="3">
        <v>0</v>
      </c>
      <c r="E25" s="3">
        <v>0</v>
      </c>
      <c r="F25" s="3">
        <v>0</v>
      </c>
      <c r="G25" s="3">
        <v>0</v>
      </c>
      <c r="H25" s="3">
        <v>112463991.08</v>
      </c>
      <c r="I25" s="3">
        <v>0</v>
      </c>
      <c r="J25" s="4">
        <v>0</v>
      </c>
      <c r="K25" s="3"/>
    </row>
    <row r="26" spans="1:11" x14ac:dyDescent="0.2">
      <c r="A26" s="5">
        <v>12050101</v>
      </c>
      <c r="B26" s="1">
        <v>101</v>
      </c>
      <c r="C26" s="2" t="s">
        <v>42</v>
      </c>
      <c r="D26" s="3">
        <v>0</v>
      </c>
      <c r="E26" s="3">
        <v>0</v>
      </c>
      <c r="F26" s="3">
        <v>0</v>
      </c>
      <c r="G26" s="3">
        <v>0</v>
      </c>
      <c r="H26" s="3">
        <v>133333332</v>
      </c>
      <c r="I26" s="3">
        <v>0</v>
      </c>
      <c r="J26" s="4">
        <v>0</v>
      </c>
      <c r="K26" s="3"/>
    </row>
    <row r="27" spans="1:11" x14ac:dyDescent="0.2">
      <c r="A27" s="5">
        <v>12050113</v>
      </c>
      <c r="B27" s="1">
        <v>101</v>
      </c>
      <c r="C27" s="2" t="s">
        <v>43</v>
      </c>
      <c r="D27" s="3">
        <v>0</v>
      </c>
      <c r="E27" s="3">
        <v>591059947.58000004</v>
      </c>
      <c r="F27" s="3">
        <v>0</v>
      </c>
      <c r="G27" s="3">
        <v>591059947.58000004</v>
      </c>
      <c r="H27" s="3">
        <v>591059947.58000004</v>
      </c>
      <c r="I27" s="3"/>
      <c r="J27" s="4">
        <f t="shared" ref="J27:J35" si="9">+H27/G27</f>
        <v>1</v>
      </c>
    </row>
    <row r="28" spans="1:11" ht="38.25" x14ac:dyDescent="0.25">
      <c r="A28" s="5">
        <v>12050112</v>
      </c>
      <c r="B28" s="1">
        <v>118</v>
      </c>
      <c r="C28" s="2" t="s">
        <v>44</v>
      </c>
      <c r="D28" s="6">
        <v>0</v>
      </c>
      <c r="E28" s="6">
        <v>1372915184</v>
      </c>
      <c r="F28" s="7">
        <v>0</v>
      </c>
      <c r="G28" s="8">
        <f t="shared" ref="G28:G35" si="10">+D28+E28-F28</f>
        <v>1372915184</v>
      </c>
      <c r="H28" s="7">
        <v>929568485</v>
      </c>
      <c r="I28" s="8">
        <f t="shared" ref="I28:I35" si="11">+G28-H28</f>
        <v>443346699</v>
      </c>
      <c r="J28" s="9">
        <f t="shared" si="9"/>
        <v>0.67707641071584213</v>
      </c>
      <c r="K28" s="8"/>
    </row>
    <row r="29" spans="1:11" ht="51" x14ac:dyDescent="0.25">
      <c r="A29" s="5">
        <v>12050112</v>
      </c>
      <c r="B29" s="1">
        <v>128</v>
      </c>
      <c r="C29" s="2" t="s">
        <v>45</v>
      </c>
      <c r="D29" s="6">
        <v>0</v>
      </c>
      <c r="E29" s="6">
        <v>6822380115</v>
      </c>
      <c r="F29" s="7">
        <v>0</v>
      </c>
      <c r="G29" s="8">
        <f t="shared" si="10"/>
        <v>6822380115</v>
      </c>
      <c r="H29" s="7">
        <f>1000000000+440000000</f>
        <v>1440000000</v>
      </c>
      <c r="I29" s="8">
        <f t="shared" si="11"/>
        <v>5382380115</v>
      </c>
      <c r="J29" s="9">
        <f t="shared" si="9"/>
        <v>0.21107003358460627</v>
      </c>
      <c r="K29" s="8"/>
    </row>
    <row r="30" spans="1:11" ht="63.75" x14ac:dyDescent="0.25">
      <c r="A30" s="5">
        <v>12050112</v>
      </c>
      <c r="B30" s="1">
        <v>129</v>
      </c>
      <c r="C30" s="2" t="s">
        <v>46</v>
      </c>
      <c r="D30" s="6">
        <v>0</v>
      </c>
      <c r="E30" s="6">
        <v>1298215800</v>
      </c>
      <c r="F30" s="7">
        <v>0</v>
      </c>
      <c r="G30" s="8">
        <f t="shared" si="10"/>
        <v>1298215800</v>
      </c>
      <c r="H30" s="7">
        <v>224710000</v>
      </c>
      <c r="I30" s="8">
        <f t="shared" si="11"/>
        <v>1073505800</v>
      </c>
      <c r="J30" s="9">
        <f t="shared" si="9"/>
        <v>0.17309140745321386</v>
      </c>
      <c r="K30" s="8"/>
    </row>
    <row r="31" spans="1:11" ht="51" x14ac:dyDescent="0.25">
      <c r="A31" s="5">
        <v>12050112</v>
      </c>
      <c r="B31" s="1">
        <v>130</v>
      </c>
      <c r="C31" s="2" t="s">
        <v>47</v>
      </c>
      <c r="D31" s="10">
        <v>0</v>
      </c>
      <c r="E31" s="10">
        <v>5409519443</v>
      </c>
      <c r="F31" s="7">
        <v>0</v>
      </c>
      <c r="G31" s="8">
        <f t="shared" si="10"/>
        <v>5409519443</v>
      </c>
      <c r="H31" s="7">
        <f>1470000000+600000000+731400000+1911609592</f>
        <v>4713009592</v>
      </c>
      <c r="I31" s="8">
        <f t="shared" si="11"/>
        <v>696509851</v>
      </c>
      <c r="J31" s="9">
        <f t="shared" si="9"/>
        <v>0.87124367361295019</v>
      </c>
      <c r="K31" s="8"/>
    </row>
    <row r="32" spans="1:11" ht="51" x14ac:dyDescent="0.25">
      <c r="A32" s="5">
        <v>12050112</v>
      </c>
      <c r="B32" s="1">
        <v>131</v>
      </c>
      <c r="C32" s="2" t="s">
        <v>48</v>
      </c>
      <c r="D32" s="6">
        <v>0</v>
      </c>
      <c r="E32" s="6">
        <v>60327453</v>
      </c>
      <c r="F32" s="7">
        <v>0</v>
      </c>
      <c r="G32" s="8">
        <f t="shared" si="10"/>
        <v>60327453</v>
      </c>
      <c r="H32" s="7">
        <v>11362041</v>
      </c>
      <c r="I32" s="8">
        <f t="shared" si="11"/>
        <v>48965412</v>
      </c>
      <c r="J32" s="9">
        <f t="shared" si="9"/>
        <v>0.18833947788248245</v>
      </c>
      <c r="K32" s="8"/>
    </row>
    <row r="33" spans="1:11" ht="51" x14ac:dyDescent="0.25">
      <c r="A33" s="5">
        <v>12050112</v>
      </c>
      <c r="B33" s="1">
        <v>132</v>
      </c>
      <c r="C33" s="2" t="s">
        <v>49</v>
      </c>
      <c r="D33" s="6">
        <v>0</v>
      </c>
      <c r="E33" s="6">
        <v>312344745</v>
      </c>
      <c r="F33" s="7">
        <v>0</v>
      </c>
      <c r="G33" s="8">
        <f t="shared" si="10"/>
        <v>312344745</v>
      </c>
      <c r="H33" s="7">
        <v>312344745</v>
      </c>
      <c r="I33" s="8">
        <f t="shared" si="11"/>
        <v>0</v>
      </c>
      <c r="J33" s="9">
        <f t="shared" si="9"/>
        <v>1</v>
      </c>
      <c r="K33" s="8"/>
    </row>
    <row r="34" spans="1:11" ht="38.25" x14ac:dyDescent="0.25">
      <c r="A34" s="5">
        <v>12050112</v>
      </c>
      <c r="B34" s="1">
        <v>133</v>
      </c>
      <c r="C34" s="2" t="s">
        <v>50</v>
      </c>
      <c r="D34" s="6">
        <v>0</v>
      </c>
      <c r="E34" s="6">
        <v>437454400</v>
      </c>
      <c r="F34" s="7">
        <v>0</v>
      </c>
      <c r="G34" s="8">
        <f t="shared" si="10"/>
        <v>437454400</v>
      </c>
      <c r="H34" s="6">
        <v>403681600</v>
      </c>
      <c r="I34" s="8">
        <f t="shared" si="11"/>
        <v>33772800</v>
      </c>
      <c r="J34" s="9">
        <f t="shared" si="9"/>
        <v>0.92279698181113279</v>
      </c>
      <c r="K34" s="8"/>
    </row>
    <row r="35" spans="1:11" ht="38.25" x14ac:dyDescent="0.25">
      <c r="A35" s="5">
        <v>12050112</v>
      </c>
      <c r="B35" s="1">
        <v>134</v>
      </c>
      <c r="C35" s="2" t="s">
        <v>51</v>
      </c>
      <c r="D35" s="6">
        <v>0</v>
      </c>
      <c r="E35" s="6">
        <v>1704515790</v>
      </c>
      <c r="F35" s="7">
        <v>0</v>
      </c>
      <c r="G35" s="8">
        <f t="shared" si="10"/>
        <v>1704515790</v>
      </c>
      <c r="H35" s="7">
        <f>29046745+375419277+71606537+10718016</f>
        <v>486790575</v>
      </c>
      <c r="I35" s="8">
        <f t="shared" si="11"/>
        <v>1217725215</v>
      </c>
      <c r="J35" s="9">
        <f t="shared" si="9"/>
        <v>0.28558877415855444</v>
      </c>
      <c r="K35" s="8"/>
    </row>
    <row r="36" spans="1:11" x14ac:dyDescent="0.25">
      <c r="A36" s="5"/>
      <c r="D36" s="7"/>
      <c r="E36" s="7"/>
      <c r="F36" s="7"/>
      <c r="G36" s="8"/>
      <c r="H36" s="7"/>
      <c r="I36" s="8"/>
      <c r="J36" s="9"/>
      <c r="K36" s="8"/>
    </row>
    <row r="37" spans="1:11" ht="12.75" customHeight="1" x14ac:dyDescent="0.25">
      <c r="A37" s="5"/>
      <c r="K37" s="8"/>
    </row>
    <row r="38" spans="1:11" ht="12.75" customHeight="1" x14ac:dyDescent="0.25">
      <c r="A38" s="5"/>
      <c r="K38" s="8"/>
    </row>
    <row r="39" spans="1:11" ht="12.75" customHeight="1" x14ac:dyDescent="0.25">
      <c r="A39" s="5"/>
      <c r="K39" s="8"/>
    </row>
    <row r="40" spans="1:11" ht="12.75" customHeight="1" x14ac:dyDescent="0.25">
      <c r="A40" s="5"/>
      <c r="K40" s="8"/>
    </row>
    <row r="41" spans="1:11" ht="12.75" customHeight="1" x14ac:dyDescent="0.25">
      <c r="A41" s="5"/>
    </row>
    <row r="42" spans="1:11" ht="12.75" customHeight="1" x14ac:dyDescent="0.25">
      <c r="A42" s="5"/>
    </row>
    <row r="43" spans="1:11" ht="12.75" customHeight="1" x14ac:dyDescent="0.25">
      <c r="A43" s="5"/>
    </row>
    <row r="44" spans="1:11" ht="12.75" customHeight="1" x14ac:dyDescent="0.25">
      <c r="A44" s="5"/>
    </row>
    <row r="45" spans="1:11" ht="12.75" customHeight="1" x14ac:dyDescent="0.25">
      <c r="A45" s="5"/>
    </row>
    <row r="46" spans="1:11" ht="12.75" customHeight="1" x14ac:dyDescent="0.25">
      <c r="A46" s="5"/>
    </row>
    <row r="47" spans="1:11" ht="12.75" customHeight="1" x14ac:dyDescent="0.25">
      <c r="A47" s="5"/>
    </row>
    <row r="48" spans="1:11" ht="12.75" customHeight="1" x14ac:dyDescent="0.25">
      <c r="A48" s="5"/>
    </row>
    <row r="49" spans="1:1" ht="12.75" customHeight="1" x14ac:dyDescent="0.25">
      <c r="A49" s="5"/>
    </row>
    <row r="50" spans="1:1" ht="12.75" customHeight="1" x14ac:dyDescent="0.25">
      <c r="A50" s="11"/>
    </row>
  </sheetData>
  <autoFilter ref="A6:J35" xr:uid="{00000000-0009-0000-0000-000000000000}"/>
  <mergeCells count="3">
    <mergeCell ref="A1:J1"/>
    <mergeCell ref="A3:J3"/>
    <mergeCell ref="A2:J2"/>
  </mergeCells>
  <pageMargins left="0" right="0" top="0" bottom="0" header="0" footer="0"/>
  <pageSetup scale="6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M39"/>
  <sheetViews>
    <sheetView showOutlineSymbols="0" zoomScale="80" zoomScaleNormal="80" workbookViewId="0">
      <pane ySplit="6" topLeftCell="A7" activePane="bottomLeft" state="frozen"/>
      <selection activeCell="A3" sqref="A3"/>
      <selection pane="bottomLeft" activeCell="C22" sqref="C22"/>
    </sheetView>
  </sheetViews>
  <sheetFormatPr baseColWidth="10" defaultColWidth="6.85546875" defaultRowHeight="12.75" x14ac:dyDescent="0.25"/>
  <cols>
    <col min="1" max="1" width="13.28515625" style="1" customWidth="1"/>
    <col min="2" max="2" width="6.85546875" style="1" customWidth="1"/>
    <col min="3" max="3" width="70.85546875" style="2" customWidth="1"/>
    <col min="4" max="9" width="18.5703125" style="1" customWidth="1"/>
    <col min="10" max="10" width="11.5703125" style="1" customWidth="1"/>
    <col min="11" max="11" width="6.85546875" style="1" customWidth="1"/>
    <col min="12" max="12" width="23.7109375" style="1" customWidth="1"/>
    <col min="13" max="256" width="6.85546875" style="1"/>
    <col min="257" max="257" width="13.28515625" style="1" customWidth="1"/>
    <col min="258" max="258" width="6.85546875" style="1" customWidth="1"/>
    <col min="259" max="259" width="70.85546875" style="1" customWidth="1"/>
    <col min="260" max="265" width="18.5703125" style="1" customWidth="1"/>
    <col min="266" max="266" width="11.5703125" style="1" customWidth="1"/>
    <col min="267" max="267" width="6.85546875" style="1" customWidth="1"/>
    <col min="268" max="268" width="23.7109375" style="1" customWidth="1"/>
    <col min="269" max="512" width="6.85546875" style="1"/>
    <col min="513" max="513" width="13.28515625" style="1" customWidth="1"/>
    <col min="514" max="514" width="6.85546875" style="1" customWidth="1"/>
    <col min="515" max="515" width="70.85546875" style="1" customWidth="1"/>
    <col min="516" max="521" width="18.5703125" style="1" customWidth="1"/>
    <col min="522" max="522" width="11.5703125" style="1" customWidth="1"/>
    <col min="523" max="523" width="6.85546875" style="1" customWidth="1"/>
    <col min="524" max="524" width="23.7109375" style="1" customWidth="1"/>
    <col min="525" max="768" width="6.85546875" style="1"/>
    <col min="769" max="769" width="13.28515625" style="1" customWidth="1"/>
    <col min="770" max="770" width="6.85546875" style="1" customWidth="1"/>
    <col min="771" max="771" width="70.85546875" style="1" customWidth="1"/>
    <col min="772" max="777" width="18.5703125" style="1" customWidth="1"/>
    <col min="778" max="778" width="11.5703125" style="1" customWidth="1"/>
    <col min="779" max="779" width="6.85546875" style="1" customWidth="1"/>
    <col min="780" max="780" width="23.7109375" style="1" customWidth="1"/>
    <col min="781" max="1024" width="6.85546875" style="1"/>
    <col min="1025" max="1025" width="13.28515625" style="1" customWidth="1"/>
    <col min="1026" max="1026" width="6.85546875" style="1" customWidth="1"/>
    <col min="1027" max="1027" width="70.85546875" style="1" customWidth="1"/>
    <col min="1028" max="1033" width="18.5703125" style="1" customWidth="1"/>
    <col min="1034" max="1034" width="11.5703125" style="1" customWidth="1"/>
    <col min="1035" max="1035" width="6.85546875" style="1" customWidth="1"/>
    <col min="1036" max="1036" width="23.7109375" style="1" customWidth="1"/>
    <col min="1037" max="1280" width="6.85546875" style="1"/>
    <col min="1281" max="1281" width="13.28515625" style="1" customWidth="1"/>
    <col min="1282" max="1282" width="6.85546875" style="1" customWidth="1"/>
    <col min="1283" max="1283" width="70.85546875" style="1" customWidth="1"/>
    <col min="1284" max="1289" width="18.5703125" style="1" customWidth="1"/>
    <col min="1290" max="1290" width="11.5703125" style="1" customWidth="1"/>
    <col min="1291" max="1291" width="6.85546875" style="1" customWidth="1"/>
    <col min="1292" max="1292" width="23.7109375" style="1" customWidth="1"/>
    <col min="1293" max="1536" width="6.85546875" style="1"/>
    <col min="1537" max="1537" width="13.28515625" style="1" customWidth="1"/>
    <col min="1538" max="1538" width="6.85546875" style="1" customWidth="1"/>
    <col min="1539" max="1539" width="70.85546875" style="1" customWidth="1"/>
    <col min="1540" max="1545" width="18.5703125" style="1" customWidth="1"/>
    <col min="1546" max="1546" width="11.5703125" style="1" customWidth="1"/>
    <col min="1547" max="1547" width="6.85546875" style="1" customWidth="1"/>
    <col min="1548" max="1548" width="23.7109375" style="1" customWidth="1"/>
    <col min="1549" max="1792" width="6.85546875" style="1"/>
    <col min="1793" max="1793" width="13.28515625" style="1" customWidth="1"/>
    <col min="1794" max="1794" width="6.85546875" style="1" customWidth="1"/>
    <col min="1795" max="1795" width="70.85546875" style="1" customWidth="1"/>
    <col min="1796" max="1801" width="18.5703125" style="1" customWidth="1"/>
    <col min="1802" max="1802" width="11.5703125" style="1" customWidth="1"/>
    <col min="1803" max="1803" width="6.85546875" style="1" customWidth="1"/>
    <col min="1804" max="1804" width="23.7109375" style="1" customWidth="1"/>
    <col min="1805" max="2048" width="6.85546875" style="1"/>
    <col min="2049" max="2049" width="13.28515625" style="1" customWidth="1"/>
    <col min="2050" max="2050" width="6.85546875" style="1" customWidth="1"/>
    <col min="2051" max="2051" width="70.85546875" style="1" customWidth="1"/>
    <col min="2052" max="2057" width="18.5703125" style="1" customWidth="1"/>
    <col min="2058" max="2058" width="11.5703125" style="1" customWidth="1"/>
    <col min="2059" max="2059" width="6.85546875" style="1" customWidth="1"/>
    <col min="2060" max="2060" width="23.7109375" style="1" customWidth="1"/>
    <col min="2061" max="2304" width="6.85546875" style="1"/>
    <col min="2305" max="2305" width="13.28515625" style="1" customWidth="1"/>
    <col min="2306" max="2306" width="6.85546875" style="1" customWidth="1"/>
    <col min="2307" max="2307" width="70.85546875" style="1" customWidth="1"/>
    <col min="2308" max="2313" width="18.5703125" style="1" customWidth="1"/>
    <col min="2314" max="2314" width="11.5703125" style="1" customWidth="1"/>
    <col min="2315" max="2315" width="6.85546875" style="1" customWidth="1"/>
    <col min="2316" max="2316" width="23.7109375" style="1" customWidth="1"/>
    <col min="2317" max="2560" width="6.85546875" style="1"/>
    <col min="2561" max="2561" width="13.28515625" style="1" customWidth="1"/>
    <col min="2562" max="2562" width="6.85546875" style="1" customWidth="1"/>
    <col min="2563" max="2563" width="70.85546875" style="1" customWidth="1"/>
    <col min="2564" max="2569" width="18.5703125" style="1" customWidth="1"/>
    <col min="2570" max="2570" width="11.5703125" style="1" customWidth="1"/>
    <col min="2571" max="2571" width="6.85546875" style="1" customWidth="1"/>
    <col min="2572" max="2572" width="23.7109375" style="1" customWidth="1"/>
    <col min="2573" max="2816" width="6.85546875" style="1"/>
    <col min="2817" max="2817" width="13.28515625" style="1" customWidth="1"/>
    <col min="2818" max="2818" width="6.85546875" style="1" customWidth="1"/>
    <col min="2819" max="2819" width="70.85546875" style="1" customWidth="1"/>
    <col min="2820" max="2825" width="18.5703125" style="1" customWidth="1"/>
    <col min="2826" max="2826" width="11.5703125" style="1" customWidth="1"/>
    <col min="2827" max="2827" width="6.85546875" style="1" customWidth="1"/>
    <col min="2828" max="2828" width="23.7109375" style="1" customWidth="1"/>
    <col min="2829" max="3072" width="6.85546875" style="1"/>
    <col min="3073" max="3073" width="13.28515625" style="1" customWidth="1"/>
    <col min="3074" max="3074" width="6.85546875" style="1" customWidth="1"/>
    <col min="3075" max="3075" width="70.85546875" style="1" customWidth="1"/>
    <col min="3076" max="3081" width="18.5703125" style="1" customWidth="1"/>
    <col min="3082" max="3082" width="11.5703125" style="1" customWidth="1"/>
    <col min="3083" max="3083" width="6.85546875" style="1" customWidth="1"/>
    <col min="3084" max="3084" width="23.7109375" style="1" customWidth="1"/>
    <col min="3085" max="3328" width="6.85546875" style="1"/>
    <col min="3329" max="3329" width="13.28515625" style="1" customWidth="1"/>
    <col min="3330" max="3330" width="6.85546875" style="1" customWidth="1"/>
    <col min="3331" max="3331" width="70.85546875" style="1" customWidth="1"/>
    <col min="3332" max="3337" width="18.5703125" style="1" customWidth="1"/>
    <col min="3338" max="3338" width="11.5703125" style="1" customWidth="1"/>
    <col min="3339" max="3339" width="6.85546875" style="1" customWidth="1"/>
    <col min="3340" max="3340" width="23.7109375" style="1" customWidth="1"/>
    <col min="3341" max="3584" width="6.85546875" style="1"/>
    <col min="3585" max="3585" width="13.28515625" style="1" customWidth="1"/>
    <col min="3586" max="3586" width="6.85546875" style="1" customWidth="1"/>
    <col min="3587" max="3587" width="70.85546875" style="1" customWidth="1"/>
    <col min="3588" max="3593" width="18.5703125" style="1" customWidth="1"/>
    <col min="3594" max="3594" width="11.5703125" style="1" customWidth="1"/>
    <col min="3595" max="3595" width="6.85546875" style="1" customWidth="1"/>
    <col min="3596" max="3596" width="23.7109375" style="1" customWidth="1"/>
    <col min="3597" max="3840" width="6.85546875" style="1"/>
    <col min="3841" max="3841" width="13.28515625" style="1" customWidth="1"/>
    <col min="3842" max="3842" width="6.85546875" style="1" customWidth="1"/>
    <col min="3843" max="3843" width="70.85546875" style="1" customWidth="1"/>
    <col min="3844" max="3849" width="18.5703125" style="1" customWidth="1"/>
    <col min="3850" max="3850" width="11.5703125" style="1" customWidth="1"/>
    <col min="3851" max="3851" width="6.85546875" style="1" customWidth="1"/>
    <col min="3852" max="3852" width="23.7109375" style="1" customWidth="1"/>
    <col min="3853" max="4096" width="6.85546875" style="1"/>
    <col min="4097" max="4097" width="13.28515625" style="1" customWidth="1"/>
    <col min="4098" max="4098" width="6.85546875" style="1" customWidth="1"/>
    <col min="4099" max="4099" width="70.85546875" style="1" customWidth="1"/>
    <col min="4100" max="4105" width="18.5703125" style="1" customWidth="1"/>
    <col min="4106" max="4106" width="11.5703125" style="1" customWidth="1"/>
    <col min="4107" max="4107" width="6.85546875" style="1" customWidth="1"/>
    <col min="4108" max="4108" width="23.7109375" style="1" customWidth="1"/>
    <col min="4109" max="4352" width="6.85546875" style="1"/>
    <col min="4353" max="4353" width="13.28515625" style="1" customWidth="1"/>
    <col min="4354" max="4354" width="6.85546875" style="1" customWidth="1"/>
    <col min="4355" max="4355" width="70.85546875" style="1" customWidth="1"/>
    <col min="4356" max="4361" width="18.5703125" style="1" customWidth="1"/>
    <col min="4362" max="4362" width="11.5703125" style="1" customWidth="1"/>
    <col min="4363" max="4363" width="6.85546875" style="1" customWidth="1"/>
    <col min="4364" max="4364" width="23.7109375" style="1" customWidth="1"/>
    <col min="4365" max="4608" width="6.85546875" style="1"/>
    <col min="4609" max="4609" width="13.28515625" style="1" customWidth="1"/>
    <col min="4610" max="4610" width="6.85546875" style="1" customWidth="1"/>
    <col min="4611" max="4611" width="70.85546875" style="1" customWidth="1"/>
    <col min="4612" max="4617" width="18.5703125" style="1" customWidth="1"/>
    <col min="4618" max="4618" width="11.5703125" style="1" customWidth="1"/>
    <col min="4619" max="4619" width="6.85546875" style="1" customWidth="1"/>
    <col min="4620" max="4620" width="23.7109375" style="1" customWidth="1"/>
    <col min="4621" max="4864" width="6.85546875" style="1"/>
    <col min="4865" max="4865" width="13.28515625" style="1" customWidth="1"/>
    <col min="4866" max="4866" width="6.85546875" style="1" customWidth="1"/>
    <col min="4867" max="4867" width="70.85546875" style="1" customWidth="1"/>
    <col min="4868" max="4873" width="18.5703125" style="1" customWidth="1"/>
    <col min="4874" max="4874" width="11.5703125" style="1" customWidth="1"/>
    <col min="4875" max="4875" width="6.85546875" style="1" customWidth="1"/>
    <col min="4876" max="4876" width="23.7109375" style="1" customWidth="1"/>
    <col min="4877" max="5120" width="6.85546875" style="1"/>
    <col min="5121" max="5121" width="13.28515625" style="1" customWidth="1"/>
    <col min="5122" max="5122" width="6.85546875" style="1" customWidth="1"/>
    <col min="5123" max="5123" width="70.85546875" style="1" customWidth="1"/>
    <col min="5124" max="5129" width="18.5703125" style="1" customWidth="1"/>
    <col min="5130" max="5130" width="11.5703125" style="1" customWidth="1"/>
    <col min="5131" max="5131" width="6.85546875" style="1" customWidth="1"/>
    <col min="5132" max="5132" width="23.7109375" style="1" customWidth="1"/>
    <col min="5133" max="5376" width="6.85546875" style="1"/>
    <col min="5377" max="5377" width="13.28515625" style="1" customWidth="1"/>
    <col min="5378" max="5378" width="6.85546875" style="1" customWidth="1"/>
    <col min="5379" max="5379" width="70.85546875" style="1" customWidth="1"/>
    <col min="5380" max="5385" width="18.5703125" style="1" customWidth="1"/>
    <col min="5386" max="5386" width="11.5703125" style="1" customWidth="1"/>
    <col min="5387" max="5387" width="6.85546875" style="1" customWidth="1"/>
    <col min="5388" max="5388" width="23.7109375" style="1" customWidth="1"/>
    <col min="5389" max="5632" width="6.85546875" style="1"/>
    <col min="5633" max="5633" width="13.28515625" style="1" customWidth="1"/>
    <col min="5634" max="5634" width="6.85546875" style="1" customWidth="1"/>
    <col min="5635" max="5635" width="70.85546875" style="1" customWidth="1"/>
    <col min="5636" max="5641" width="18.5703125" style="1" customWidth="1"/>
    <col min="5642" max="5642" width="11.5703125" style="1" customWidth="1"/>
    <col min="5643" max="5643" width="6.85546875" style="1" customWidth="1"/>
    <col min="5644" max="5644" width="23.7109375" style="1" customWidth="1"/>
    <col min="5645" max="5888" width="6.85546875" style="1"/>
    <col min="5889" max="5889" width="13.28515625" style="1" customWidth="1"/>
    <col min="5890" max="5890" width="6.85546875" style="1" customWidth="1"/>
    <col min="5891" max="5891" width="70.85546875" style="1" customWidth="1"/>
    <col min="5892" max="5897" width="18.5703125" style="1" customWidth="1"/>
    <col min="5898" max="5898" width="11.5703125" style="1" customWidth="1"/>
    <col min="5899" max="5899" width="6.85546875" style="1" customWidth="1"/>
    <col min="5900" max="5900" width="23.7109375" style="1" customWidth="1"/>
    <col min="5901" max="6144" width="6.85546875" style="1"/>
    <col min="6145" max="6145" width="13.28515625" style="1" customWidth="1"/>
    <col min="6146" max="6146" width="6.85546875" style="1" customWidth="1"/>
    <col min="6147" max="6147" width="70.85546875" style="1" customWidth="1"/>
    <col min="6148" max="6153" width="18.5703125" style="1" customWidth="1"/>
    <col min="6154" max="6154" width="11.5703125" style="1" customWidth="1"/>
    <col min="6155" max="6155" width="6.85546875" style="1" customWidth="1"/>
    <col min="6156" max="6156" width="23.7109375" style="1" customWidth="1"/>
    <col min="6157" max="6400" width="6.85546875" style="1"/>
    <col min="6401" max="6401" width="13.28515625" style="1" customWidth="1"/>
    <col min="6402" max="6402" width="6.85546875" style="1" customWidth="1"/>
    <col min="6403" max="6403" width="70.85546875" style="1" customWidth="1"/>
    <col min="6404" max="6409" width="18.5703125" style="1" customWidth="1"/>
    <col min="6410" max="6410" width="11.5703125" style="1" customWidth="1"/>
    <col min="6411" max="6411" width="6.85546875" style="1" customWidth="1"/>
    <col min="6412" max="6412" width="23.7109375" style="1" customWidth="1"/>
    <col min="6413" max="6656" width="6.85546875" style="1"/>
    <col min="6657" max="6657" width="13.28515625" style="1" customWidth="1"/>
    <col min="6658" max="6658" width="6.85546875" style="1" customWidth="1"/>
    <col min="6659" max="6659" width="70.85546875" style="1" customWidth="1"/>
    <col min="6660" max="6665" width="18.5703125" style="1" customWidth="1"/>
    <col min="6666" max="6666" width="11.5703125" style="1" customWidth="1"/>
    <col min="6667" max="6667" width="6.85546875" style="1" customWidth="1"/>
    <col min="6668" max="6668" width="23.7109375" style="1" customWidth="1"/>
    <col min="6669" max="6912" width="6.85546875" style="1"/>
    <col min="6913" max="6913" width="13.28515625" style="1" customWidth="1"/>
    <col min="6914" max="6914" width="6.85546875" style="1" customWidth="1"/>
    <col min="6915" max="6915" width="70.85546875" style="1" customWidth="1"/>
    <col min="6916" max="6921" width="18.5703125" style="1" customWidth="1"/>
    <col min="6922" max="6922" width="11.5703125" style="1" customWidth="1"/>
    <col min="6923" max="6923" width="6.85546875" style="1" customWidth="1"/>
    <col min="6924" max="6924" width="23.7109375" style="1" customWidth="1"/>
    <col min="6925" max="7168" width="6.85546875" style="1"/>
    <col min="7169" max="7169" width="13.28515625" style="1" customWidth="1"/>
    <col min="7170" max="7170" width="6.85546875" style="1" customWidth="1"/>
    <col min="7171" max="7171" width="70.85546875" style="1" customWidth="1"/>
    <col min="7172" max="7177" width="18.5703125" style="1" customWidth="1"/>
    <col min="7178" max="7178" width="11.5703125" style="1" customWidth="1"/>
    <col min="7179" max="7179" width="6.85546875" style="1" customWidth="1"/>
    <col min="7180" max="7180" width="23.7109375" style="1" customWidth="1"/>
    <col min="7181" max="7424" width="6.85546875" style="1"/>
    <col min="7425" max="7425" width="13.28515625" style="1" customWidth="1"/>
    <col min="7426" max="7426" width="6.85546875" style="1" customWidth="1"/>
    <col min="7427" max="7427" width="70.85546875" style="1" customWidth="1"/>
    <col min="7428" max="7433" width="18.5703125" style="1" customWidth="1"/>
    <col min="7434" max="7434" width="11.5703125" style="1" customWidth="1"/>
    <col min="7435" max="7435" width="6.85546875" style="1" customWidth="1"/>
    <col min="7436" max="7436" width="23.7109375" style="1" customWidth="1"/>
    <col min="7437" max="7680" width="6.85546875" style="1"/>
    <col min="7681" max="7681" width="13.28515625" style="1" customWidth="1"/>
    <col min="7682" max="7682" width="6.85546875" style="1" customWidth="1"/>
    <col min="7683" max="7683" width="70.85546875" style="1" customWidth="1"/>
    <col min="7684" max="7689" width="18.5703125" style="1" customWidth="1"/>
    <col min="7690" max="7690" width="11.5703125" style="1" customWidth="1"/>
    <col min="7691" max="7691" width="6.85546875" style="1" customWidth="1"/>
    <col min="7692" max="7692" width="23.7109375" style="1" customWidth="1"/>
    <col min="7693" max="7936" width="6.85546875" style="1"/>
    <col min="7937" max="7937" width="13.28515625" style="1" customWidth="1"/>
    <col min="7938" max="7938" width="6.85546875" style="1" customWidth="1"/>
    <col min="7939" max="7939" width="70.85546875" style="1" customWidth="1"/>
    <col min="7940" max="7945" width="18.5703125" style="1" customWidth="1"/>
    <col min="7946" max="7946" width="11.5703125" style="1" customWidth="1"/>
    <col min="7947" max="7947" width="6.85546875" style="1" customWidth="1"/>
    <col min="7948" max="7948" width="23.7109375" style="1" customWidth="1"/>
    <col min="7949" max="8192" width="6.85546875" style="1"/>
    <col min="8193" max="8193" width="13.28515625" style="1" customWidth="1"/>
    <col min="8194" max="8194" width="6.85546875" style="1" customWidth="1"/>
    <col min="8195" max="8195" width="70.85546875" style="1" customWidth="1"/>
    <col min="8196" max="8201" width="18.5703125" style="1" customWidth="1"/>
    <col min="8202" max="8202" width="11.5703125" style="1" customWidth="1"/>
    <col min="8203" max="8203" width="6.85546875" style="1" customWidth="1"/>
    <col min="8204" max="8204" width="23.7109375" style="1" customWidth="1"/>
    <col min="8205" max="8448" width="6.85546875" style="1"/>
    <col min="8449" max="8449" width="13.28515625" style="1" customWidth="1"/>
    <col min="8450" max="8450" width="6.85546875" style="1" customWidth="1"/>
    <col min="8451" max="8451" width="70.85546875" style="1" customWidth="1"/>
    <col min="8452" max="8457" width="18.5703125" style="1" customWidth="1"/>
    <col min="8458" max="8458" width="11.5703125" style="1" customWidth="1"/>
    <col min="8459" max="8459" width="6.85546875" style="1" customWidth="1"/>
    <col min="8460" max="8460" width="23.7109375" style="1" customWidth="1"/>
    <col min="8461" max="8704" width="6.85546875" style="1"/>
    <col min="8705" max="8705" width="13.28515625" style="1" customWidth="1"/>
    <col min="8706" max="8706" width="6.85546875" style="1" customWidth="1"/>
    <col min="8707" max="8707" width="70.85546875" style="1" customWidth="1"/>
    <col min="8708" max="8713" width="18.5703125" style="1" customWidth="1"/>
    <col min="8714" max="8714" width="11.5703125" style="1" customWidth="1"/>
    <col min="8715" max="8715" width="6.85546875" style="1" customWidth="1"/>
    <col min="8716" max="8716" width="23.7109375" style="1" customWidth="1"/>
    <col min="8717" max="8960" width="6.85546875" style="1"/>
    <col min="8961" max="8961" width="13.28515625" style="1" customWidth="1"/>
    <col min="8962" max="8962" width="6.85546875" style="1" customWidth="1"/>
    <col min="8963" max="8963" width="70.85546875" style="1" customWidth="1"/>
    <col min="8964" max="8969" width="18.5703125" style="1" customWidth="1"/>
    <col min="8970" max="8970" width="11.5703125" style="1" customWidth="1"/>
    <col min="8971" max="8971" width="6.85546875" style="1" customWidth="1"/>
    <col min="8972" max="8972" width="23.7109375" style="1" customWidth="1"/>
    <col min="8973" max="9216" width="6.85546875" style="1"/>
    <col min="9217" max="9217" width="13.28515625" style="1" customWidth="1"/>
    <col min="9218" max="9218" width="6.85546875" style="1" customWidth="1"/>
    <col min="9219" max="9219" width="70.85546875" style="1" customWidth="1"/>
    <col min="9220" max="9225" width="18.5703125" style="1" customWidth="1"/>
    <col min="9226" max="9226" width="11.5703125" style="1" customWidth="1"/>
    <col min="9227" max="9227" width="6.85546875" style="1" customWidth="1"/>
    <col min="9228" max="9228" width="23.7109375" style="1" customWidth="1"/>
    <col min="9229" max="9472" width="6.85546875" style="1"/>
    <col min="9473" max="9473" width="13.28515625" style="1" customWidth="1"/>
    <col min="9474" max="9474" width="6.85546875" style="1" customWidth="1"/>
    <col min="9475" max="9475" width="70.85546875" style="1" customWidth="1"/>
    <col min="9476" max="9481" width="18.5703125" style="1" customWidth="1"/>
    <col min="9482" max="9482" width="11.5703125" style="1" customWidth="1"/>
    <col min="9483" max="9483" width="6.85546875" style="1" customWidth="1"/>
    <col min="9484" max="9484" width="23.7109375" style="1" customWidth="1"/>
    <col min="9485" max="9728" width="6.85546875" style="1"/>
    <col min="9729" max="9729" width="13.28515625" style="1" customWidth="1"/>
    <col min="9730" max="9730" width="6.85546875" style="1" customWidth="1"/>
    <col min="9731" max="9731" width="70.85546875" style="1" customWidth="1"/>
    <col min="9732" max="9737" width="18.5703125" style="1" customWidth="1"/>
    <col min="9738" max="9738" width="11.5703125" style="1" customWidth="1"/>
    <col min="9739" max="9739" width="6.85546875" style="1" customWidth="1"/>
    <col min="9740" max="9740" width="23.7109375" style="1" customWidth="1"/>
    <col min="9741" max="9984" width="6.85546875" style="1"/>
    <col min="9985" max="9985" width="13.28515625" style="1" customWidth="1"/>
    <col min="9986" max="9986" width="6.85546875" style="1" customWidth="1"/>
    <col min="9987" max="9987" width="70.85546875" style="1" customWidth="1"/>
    <col min="9988" max="9993" width="18.5703125" style="1" customWidth="1"/>
    <col min="9994" max="9994" width="11.5703125" style="1" customWidth="1"/>
    <col min="9995" max="9995" width="6.85546875" style="1" customWidth="1"/>
    <col min="9996" max="9996" width="23.7109375" style="1" customWidth="1"/>
    <col min="9997" max="10240" width="6.85546875" style="1"/>
    <col min="10241" max="10241" width="13.28515625" style="1" customWidth="1"/>
    <col min="10242" max="10242" width="6.85546875" style="1" customWidth="1"/>
    <col min="10243" max="10243" width="70.85546875" style="1" customWidth="1"/>
    <col min="10244" max="10249" width="18.5703125" style="1" customWidth="1"/>
    <col min="10250" max="10250" width="11.5703125" style="1" customWidth="1"/>
    <col min="10251" max="10251" width="6.85546875" style="1" customWidth="1"/>
    <col min="10252" max="10252" width="23.7109375" style="1" customWidth="1"/>
    <col min="10253" max="10496" width="6.85546875" style="1"/>
    <col min="10497" max="10497" width="13.28515625" style="1" customWidth="1"/>
    <col min="10498" max="10498" width="6.85546875" style="1" customWidth="1"/>
    <col min="10499" max="10499" width="70.85546875" style="1" customWidth="1"/>
    <col min="10500" max="10505" width="18.5703125" style="1" customWidth="1"/>
    <col min="10506" max="10506" width="11.5703125" style="1" customWidth="1"/>
    <col min="10507" max="10507" width="6.85546875" style="1" customWidth="1"/>
    <col min="10508" max="10508" width="23.7109375" style="1" customWidth="1"/>
    <col min="10509" max="10752" width="6.85546875" style="1"/>
    <col min="10753" max="10753" width="13.28515625" style="1" customWidth="1"/>
    <col min="10754" max="10754" width="6.85546875" style="1" customWidth="1"/>
    <col min="10755" max="10755" width="70.85546875" style="1" customWidth="1"/>
    <col min="10756" max="10761" width="18.5703125" style="1" customWidth="1"/>
    <col min="10762" max="10762" width="11.5703125" style="1" customWidth="1"/>
    <col min="10763" max="10763" width="6.85546875" style="1" customWidth="1"/>
    <col min="10764" max="10764" width="23.7109375" style="1" customWidth="1"/>
    <col min="10765" max="11008" width="6.85546875" style="1"/>
    <col min="11009" max="11009" width="13.28515625" style="1" customWidth="1"/>
    <col min="11010" max="11010" width="6.85546875" style="1" customWidth="1"/>
    <col min="11011" max="11011" width="70.85546875" style="1" customWidth="1"/>
    <col min="11012" max="11017" width="18.5703125" style="1" customWidth="1"/>
    <col min="11018" max="11018" width="11.5703125" style="1" customWidth="1"/>
    <col min="11019" max="11019" width="6.85546875" style="1" customWidth="1"/>
    <col min="11020" max="11020" width="23.7109375" style="1" customWidth="1"/>
    <col min="11021" max="11264" width="6.85546875" style="1"/>
    <col min="11265" max="11265" width="13.28515625" style="1" customWidth="1"/>
    <col min="11266" max="11266" width="6.85546875" style="1" customWidth="1"/>
    <col min="11267" max="11267" width="70.85546875" style="1" customWidth="1"/>
    <col min="11268" max="11273" width="18.5703125" style="1" customWidth="1"/>
    <col min="11274" max="11274" width="11.5703125" style="1" customWidth="1"/>
    <col min="11275" max="11275" width="6.85546875" style="1" customWidth="1"/>
    <col min="11276" max="11276" width="23.7109375" style="1" customWidth="1"/>
    <col min="11277" max="11520" width="6.85546875" style="1"/>
    <col min="11521" max="11521" width="13.28515625" style="1" customWidth="1"/>
    <col min="11522" max="11522" width="6.85546875" style="1" customWidth="1"/>
    <col min="11523" max="11523" width="70.85546875" style="1" customWidth="1"/>
    <col min="11524" max="11529" width="18.5703125" style="1" customWidth="1"/>
    <col min="11530" max="11530" width="11.5703125" style="1" customWidth="1"/>
    <col min="11531" max="11531" width="6.85546875" style="1" customWidth="1"/>
    <col min="11532" max="11532" width="23.7109375" style="1" customWidth="1"/>
    <col min="11533" max="11776" width="6.85546875" style="1"/>
    <col min="11777" max="11777" width="13.28515625" style="1" customWidth="1"/>
    <col min="11778" max="11778" width="6.85546875" style="1" customWidth="1"/>
    <col min="11779" max="11779" width="70.85546875" style="1" customWidth="1"/>
    <col min="11780" max="11785" width="18.5703125" style="1" customWidth="1"/>
    <col min="11786" max="11786" width="11.5703125" style="1" customWidth="1"/>
    <col min="11787" max="11787" width="6.85546875" style="1" customWidth="1"/>
    <col min="11788" max="11788" width="23.7109375" style="1" customWidth="1"/>
    <col min="11789" max="12032" width="6.85546875" style="1"/>
    <col min="12033" max="12033" width="13.28515625" style="1" customWidth="1"/>
    <col min="12034" max="12034" width="6.85546875" style="1" customWidth="1"/>
    <col min="12035" max="12035" width="70.85546875" style="1" customWidth="1"/>
    <col min="12036" max="12041" width="18.5703125" style="1" customWidth="1"/>
    <col min="12042" max="12042" width="11.5703125" style="1" customWidth="1"/>
    <col min="12043" max="12043" width="6.85546875" style="1" customWidth="1"/>
    <col min="12044" max="12044" width="23.7109375" style="1" customWidth="1"/>
    <col min="12045" max="12288" width="6.85546875" style="1"/>
    <col min="12289" max="12289" width="13.28515625" style="1" customWidth="1"/>
    <col min="12290" max="12290" width="6.85546875" style="1" customWidth="1"/>
    <col min="12291" max="12291" width="70.85546875" style="1" customWidth="1"/>
    <col min="12292" max="12297" width="18.5703125" style="1" customWidth="1"/>
    <col min="12298" max="12298" width="11.5703125" style="1" customWidth="1"/>
    <col min="12299" max="12299" width="6.85546875" style="1" customWidth="1"/>
    <col min="12300" max="12300" width="23.7109375" style="1" customWidth="1"/>
    <col min="12301" max="12544" width="6.85546875" style="1"/>
    <col min="12545" max="12545" width="13.28515625" style="1" customWidth="1"/>
    <col min="12546" max="12546" width="6.85546875" style="1" customWidth="1"/>
    <col min="12547" max="12547" width="70.85546875" style="1" customWidth="1"/>
    <col min="12548" max="12553" width="18.5703125" style="1" customWidth="1"/>
    <col min="12554" max="12554" width="11.5703125" style="1" customWidth="1"/>
    <col min="12555" max="12555" width="6.85546875" style="1" customWidth="1"/>
    <col min="12556" max="12556" width="23.7109375" style="1" customWidth="1"/>
    <col min="12557" max="12800" width="6.85546875" style="1"/>
    <col min="12801" max="12801" width="13.28515625" style="1" customWidth="1"/>
    <col min="12802" max="12802" width="6.85546875" style="1" customWidth="1"/>
    <col min="12803" max="12803" width="70.85546875" style="1" customWidth="1"/>
    <col min="12804" max="12809" width="18.5703125" style="1" customWidth="1"/>
    <col min="12810" max="12810" width="11.5703125" style="1" customWidth="1"/>
    <col min="12811" max="12811" width="6.85546875" style="1" customWidth="1"/>
    <col min="12812" max="12812" width="23.7109375" style="1" customWidth="1"/>
    <col min="12813" max="13056" width="6.85546875" style="1"/>
    <col min="13057" max="13057" width="13.28515625" style="1" customWidth="1"/>
    <col min="13058" max="13058" width="6.85546875" style="1" customWidth="1"/>
    <col min="13059" max="13059" width="70.85546875" style="1" customWidth="1"/>
    <col min="13060" max="13065" width="18.5703125" style="1" customWidth="1"/>
    <col min="13066" max="13066" width="11.5703125" style="1" customWidth="1"/>
    <col min="13067" max="13067" width="6.85546875" style="1" customWidth="1"/>
    <col min="13068" max="13068" width="23.7109375" style="1" customWidth="1"/>
    <col min="13069" max="13312" width="6.85546875" style="1"/>
    <col min="13313" max="13313" width="13.28515625" style="1" customWidth="1"/>
    <col min="13314" max="13314" width="6.85546875" style="1" customWidth="1"/>
    <col min="13315" max="13315" width="70.85546875" style="1" customWidth="1"/>
    <col min="13316" max="13321" width="18.5703125" style="1" customWidth="1"/>
    <col min="13322" max="13322" width="11.5703125" style="1" customWidth="1"/>
    <col min="13323" max="13323" width="6.85546875" style="1" customWidth="1"/>
    <col min="13324" max="13324" width="23.7109375" style="1" customWidth="1"/>
    <col min="13325" max="13568" width="6.85546875" style="1"/>
    <col min="13569" max="13569" width="13.28515625" style="1" customWidth="1"/>
    <col min="13570" max="13570" width="6.85546875" style="1" customWidth="1"/>
    <col min="13571" max="13571" width="70.85546875" style="1" customWidth="1"/>
    <col min="13572" max="13577" width="18.5703125" style="1" customWidth="1"/>
    <col min="13578" max="13578" width="11.5703125" style="1" customWidth="1"/>
    <col min="13579" max="13579" width="6.85546875" style="1" customWidth="1"/>
    <col min="13580" max="13580" width="23.7109375" style="1" customWidth="1"/>
    <col min="13581" max="13824" width="6.85546875" style="1"/>
    <col min="13825" max="13825" width="13.28515625" style="1" customWidth="1"/>
    <col min="13826" max="13826" width="6.85546875" style="1" customWidth="1"/>
    <col min="13827" max="13827" width="70.85546875" style="1" customWidth="1"/>
    <col min="13828" max="13833" width="18.5703125" style="1" customWidth="1"/>
    <col min="13834" max="13834" width="11.5703125" style="1" customWidth="1"/>
    <col min="13835" max="13835" width="6.85546875" style="1" customWidth="1"/>
    <col min="13836" max="13836" width="23.7109375" style="1" customWidth="1"/>
    <col min="13837" max="14080" width="6.85546875" style="1"/>
    <col min="14081" max="14081" width="13.28515625" style="1" customWidth="1"/>
    <col min="14082" max="14082" width="6.85546875" style="1" customWidth="1"/>
    <col min="14083" max="14083" width="70.85546875" style="1" customWidth="1"/>
    <col min="14084" max="14089" width="18.5703125" style="1" customWidth="1"/>
    <col min="14090" max="14090" width="11.5703125" style="1" customWidth="1"/>
    <col min="14091" max="14091" width="6.85546875" style="1" customWidth="1"/>
    <col min="14092" max="14092" width="23.7109375" style="1" customWidth="1"/>
    <col min="14093" max="14336" width="6.85546875" style="1"/>
    <col min="14337" max="14337" width="13.28515625" style="1" customWidth="1"/>
    <col min="14338" max="14338" width="6.85546875" style="1" customWidth="1"/>
    <col min="14339" max="14339" width="70.85546875" style="1" customWidth="1"/>
    <col min="14340" max="14345" width="18.5703125" style="1" customWidth="1"/>
    <col min="14346" max="14346" width="11.5703125" style="1" customWidth="1"/>
    <col min="14347" max="14347" width="6.85546875" style="1" customWidth="1"/>
    <col min="14348" max="14348" width="23.7109375" style="1" customWidth="1"/>
    <col min="14349" max="14592" width="6.85546875" style="1"/>
    <col min="14593" max="14593" width="13.28515625" style="1" customWidth="1"/>
    <col min="14594" max="14594" width="6.85546875" style="1" customWidth="1"/>
    <col min="14595" max="14595" width="70.85546875" style="1" customWidth="1"/>
    <col min="14596" max="14601" width="18.5703125" style="1" customWidth="1"/>
    <col min="14602" max="14602" width="11.5703125" style="1" customWidth="1"/>
    <col min="14603" max="14603" width="6.85546875" style="1" customWidth="1"/>
    <col min="14604" max="14604" width="23.7109375" style="1" customWidth="1"/>
    <col min="14605" max="14848" width="6.85546875" style="1"/>
    <col min="14849" max="14849" width="13.28515625" style="1" customWidth="1"/>
    <col min="14850" max="14850" width="6.85546875" style="1" customWidth="1"/>
    <col min="14851" max="14851" width="70.85546875" style="1" customWidth="1"/>
    <col min="14852" max="14857" width="18.5703125" style="1" customWidth="1"/>
    <col min="14858" max="14858" width="11.5703125" style="1" customWidth="1"/>
    <col min="14859" max="14859" width="6.85546875" style="1" customWidth="1"/>
    <col min="14860" max="14860" width="23.7109375" style="1" customWidth="1"/>
    <col min="14861" max="15104" width="6.85546875" style="1"/>
    <col min="15105" max="15105" width="13.28515625" style="1" customWidth="1"/>
    <col min="15106" max="15106" width="6.85546875" style="1" customWidth="1"/>
    <col min="15107" max="15107" width="70.85546875" style="1" customWidth="1"/>
    <col min="15108" max="15113" width="18.5703125" style="1" customWidth="1"/>
    <col min="15114" max="15114" width="11.5703125" style="1" customWidth="1"/>
    <col min="15115" max="15115" width="6.85546875" style="1" customWidth="1"/>
    <col min="15116" max="15116" width="23.7109375" style="1" customWidth="1"/>
    <col min="15117" max="15360" width="6.85546875" style="1"/>
    <col min="15361" max="15361" width="13.28515625" style="1" customWidth="1"/>
    <col min="15362" max="15362" width="6.85546875" style="1" customWidth="1"/>
    <col min="15363" max="15363" width="70.85546875" style="1" customWidth="1"/>
    <col min="15364" max="15369" width="18.5703125" style="1" customWidth="1"/>
    <col min="15370" max="15370" width="11.5703125" style="1" customWidth="1"/>
    <col min="15371" max="15371" width="6.85546875" style="1" customWidth="1"/>
    <col min="15372" max="15372" width="23.7109375" style="1" customWidth="1"/>
    <col min="15373" max="15616" width="6.85546875" style="1"/>
    <col min="15617" max="15617" width="13.28515625" style="1" customWidth="1"/>
    <col min="15618" max="15618" width="6.85546875" style="1" customWidth="1"/>
    <col min="15619" max="15619" width="70.85546875" style="1" customWidth="1"/>
    <col min="15620" max="15625" width="18.5703125" style="1" customWidth="1"/>
    <col min="15626" max="15626" width="11.5703125" style="1" customWidth="1"/>
    <col min="15627" max="15627" width="6.85546875" style="1" customWidth="1"/>
    <col min="15628" max="15628" width="23.7109375" style="1" customWidth="1"/>
    <col min="15629" max="15872" width="6.85546875" style="1"/>
    <col min="15873" max="15873" width="13.28515625" style="1" customWidth="1"/>
    <col min="15874" max="15874" width="6.85546875" style="1" customWidth="1"/>
    <col min="15875" max="15875" width="70.85546875" style="1" customWidth="1"/>
    <col min="15876" max="15881" width="18.5703125" style="1" customWidth="1"/>
    <col min="15882" max="15882" width="11.5703125" style="1" customWidth="1"/>
    <col min="15883" max="15883" width="6.85546875" style="1" customWidth="1"/>
    <col min="15884" max="15884" width="23.7109375" style="1" customWidth="1"/>
    <col min="15885" max="16128" width="6.85546875" style="1"/>
    <col min="16129" max="16129" width="13.28515625" style="1" customWidth="1"/>
    <col min="16130" max="16130" width="6.85546875" style="1" customWidth="1"/>
    <col min="16131" max="16131" width="70.85546875" style="1" customWidth="1"/>
    <col min="16132" max="16137" width="18.5703125" style="1" customWidth="1"/>
    <col min="16138" max="16138" width="11.5703125" style="1" customWidth="1"/>
    <col min="16139" max="16139" width="6.85546875" style="1" customWidth="1"/>
    <col min="16140" max="16140" width="23.7109375" style="1" customWidth="1"/>
    <col min="16141" max="16384" width="6.85546875" style="1"/>
  </cols>
  <sheetData>
    <row r="1" spans="1:12" ht="15" x14ac:dyDescent="0.25">
      <c r="A1" s="37" t="s">
        <v>52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ht="15" x14ac:dyDescent="0.25">
      <c r="A2" s="37" t="s">
        <v>64</v>
      </c>
      <c r="B2" s="37"/>
      <c r="C2" s="37"/>
      <c r="D2" s="37"/>
      <c r="E2" s="37"/>
      <c r="F2" s="37"/>
      <c r="G2" s="37"/>
      <c r="H2" s="37"/>
      <c r="I2" s="37"/>
      <c r="J2" s="37"/>
    </row>
    <row r="3" spans="1:12" ht="15" x14ac:dyDescent="0.25">
      <c r="A3" s="37" t="s">
        <v>53</v>
      </c>
      <c r="B3" s="37"/>
      <c r="C3" s="37"/>
      <c r="D3" s="37"/>
      <c r="E3" s="37"/>
      <c r="F3" s="37"/>
      <c r="G3" s="37"/>
      <c r="H3" s="37"/>
      <c r="I3" s="37"/>
      <c r="J3" s="37"/>
    </row>
    <row r="4" spans="1:12" ht="15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2" ht="15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2" ht="25.5" x14ac:dyDescent="0.25">
      <c r="A6" s="12" t="s">
        <v>54</v>
      </c>
      <c r="B6" s="12" t="s">
        <v>55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56</v>
      </c>
    </row>
    <row r="7" spans="1:12" x14ac:dyDescent="0.2">
      <c r="A7" s="19" t="s">
        <v>12</v>
      </c>
      <c r="B7" s="19"/>
      <c r="C7" s="32" t="s">
        <v>13</v>
      </c>
      <c r="D7" s="20">
        <f t="shared" ref="D7:I7" si="0">+D8+D18</f>
        <v>7830279632</v>
      </c>
      <c r="E7" s="20">
        <f t="shared" si="0"/>
        <v>32086578940.950001</v>
      </c>
      <c r="F7" s="20">
        <f t="shared" si="0"/>
        <v>0</v>
      </c>
      <c r="G7" s="20">
        <f t="shared" si="0"/>
        <v>39916858572.949997</v>
      </c>
      <c r="H7" s="20">
        <f t="shared" si="0"/>
        <v>9451914280.7999992</v>
      </c>
      <c r="I7" s="20">
        <f t="shared" si="0"/>
        <v>30800044769.369999</v>
      </c>
      <c r="J7" s="35">
        <f t="shared" ref="J7:J14" si="1">+H7/G7</f>
        <v>0.23679003355251935</v>
      </c>
      <c r="L7" s="13"/>
    </row>
    <row r="8" spans="1:12" x14ac:dyDescent="0.2">
      <c r="A8" s="19" t="s">
        <v>14</v>
      </c>
      <c r="B8" s="19"/>
      <c r="C8" s="32" t="s">
        <v>15</v>
      </c>
      <c r="D8" s="20">
        <f t="shared" ref="D8:I8" si="2">+D9+D12+D15</f>
        <v>1728300000</v>
      </c>
      <c r="E8" s="20">
        <f t="shared" si="2"/>
        <v>0</v>
      </c>
      <c r="F8" s="20">
        <f t="shared" si="2"/>
        <v>0</v>
      </c>
      <c r="G8" s="20">
        <f t="shared" si="2"/>
        <v>1728300000</v>
      </c>
      <c r="H8" s="20">
        <f t="shared" si="2"/>
        <v>39429969</v>
      </c>
      <c r="I8" s="20">
        <f t="shared" si="2"/>
        <v>1694966667</v>
      </c>
      <c r="J8" s="35">
        <f t="shared" si="1"/>
        <v>2.2814308279812533E-2</v>
      </c>
      <c r="L8" s="13"/>
    </row>
    <row r="9" spans="1:12" x14ac:dyDescent="0.2">
      <c r="A9" s="19" t="s">
        <v>16</v>
      </c>
      <c r="B9" s="19"/>
      <c r="C9" s="32" t="s">
        <v>17</v>
      </c>
      <c r="D9" s="20">
        <f>+D10</f>
        <v>1328300000</v>
      </c>
      <c r="E9" s="20">
        <f t="shared" ref="E9:I10" si="3">+E10</f>
        <v>0</v>
      </c>
      <c r="F9" s="20">
        <f t="shared" si="3"/>
        <v>0</v>
      </c>
      <c r="G9" s="20">
        <f t="shared" si="3"/>
        <v>1328300000</v>
      </c>
      <c r="H9" s="20">
        <f t="shared" si="3"/>
        <v>0</v>
      </c>
      <c r="I9" s="20">
        <f t="shared" si="3"/>
        <v>1328300000</v>
      </c>
      <c r="J9" s="35">
        <f t="shared" si="1"/>
        <v>0</v>
      </c>
      <c r="L9" s="13"/>
    </row>
    <row r="10" spans="1:12" x14ac:dyDescent="0.2">
      <c r="A10" s="19" t="s">
        <v>18</v>
      </c>
      <c r="B10" s="19"/>
      <c r="C10" s="32" t="s">
        <v>19</v>
      </c>
      <c r="D10" s="20">
        <f>+D11</f>
        <v>1328300000</v>
      </c>
      <c r="E10" s="20">
        <f t="shared" si="3"/>
        <v>0</v>
      </c>
      <c r="F10" s="20">
        <f t="shared" si="3"/>
        <v>0</v>
      </c>
      <c r="G10" s="20">
        <f t="shared" si="3"/>
        <v>1328300000</v>
      </c>
      <c r="H10" s="20">
        <f t="shared" si="3"/>
        <v>0</v>
      </c>
      <c r="I10" s="20">
        <f t="shared" si="3"/>
        <v>1328300000</v>
      </c>
      <c r="J10" s="35">
        <f t="shared" si="1"/>
        <v>0</v>
      </c>
    </row>
    <row r="11" spans="1:12" x14ac:dyDescent="0.2">
      <c r="A11" s="1">
        <v>11010101</v>
      </c>
      <c r="B11" s="1">
        <v>102</v>
      </c>
      <c r="C11" s="2" t="s">
        <v>20</v>
      </c>
      <c r="D11" s="3">
        <v>1328300000</v>
      </c>
      <c r="E11" s="3">
        <v>0</v>
      </c>
      <c r="F11" s="3">
        <v>0</v>
      </c>
      <c r="G11" s="3">
        <v>1328300000</v>
      </c>
      <c r="H11" s="3">
        <v>0</v>
      </c>
      <c r="I11" s="14">
        <f>+G11-H11</f>
        <v>1328300000</v>
      </c>
      <c r="J11" s="15">
        <f t="shared" si="1"/>
        <v>0</v>
      </c>
    </row>
    <row r="12" spans="1:12" x14ac:dyDescent="0.2">
      <c r="A12" s="19" t="s">
        <v>21</v>
      </c>
      <c r="B12" s="19"/>
      <c r="C12" s="32" t="s">
        <v>22</v>
      </c>
      <c r="D12" s="20">
        <f>+D13</f>
        <v>400000000</v>
      </c>
      <c r="E12" s="20">
        <f t="shared" ref="E12:I13" si="4">+E13</f>
        <v>0</v>
      </c>
      <c r="F12" s="20">
        <f t="shared" si="4"/>
        <v>0</v>
      </c>
      <c r="G12" s="20">
        <f t="shared" si="4"/>
        <v>400000000</v>
      </c>
      <c r="H12" s="20">
        <f t="shared" si="4"/>
        <v>33333333</v>
      </c>
      <c r="I12" s="20">
        <f t="shared" si="4"/>
        <v>366666667</v>
      </c>
      <c r="J12" s="35">
        <f t="shared" si="1"/>
        <v>8.3333332499999996E-2</v>
      </c>
    </row>
    <row r="13" spans="1:12" x14ac:dyDescent="0.2">
      <c r="A13" s="19" t="s">
        <v>23</v>
      </c>
      <c r="B13" s="19"/>
      <c r="C13" s="32" t="s">
        <v>24</v>
      </c>
      <c r="D13" s="20">
        <f>+D14</f>
        <v>400000000</v>
      </c>
      <c r="E13" s="20">
        <f t="shared" si="4"/>
        <v>0</v>
      </c>
      <c r="F13" s="20">
        <f t="shared" si="4"/>
        <v>0</v>
      </c>
      <c r="G13" s="20">
        <f t="shared" si="4"/>
        <v>400000000</v>
      </c>
      <c r="H13" s="20">
        <f t="shared" si="4"/>
        <v>33333333</v>
      </c>
      <c r="I13" s="20">
        <f t="shared" si="4"/>
        <v>366666667</v>
      </c>
      <c r="J13" s="35">
        <f t="shared" si="1"/>
        <v>8.3333332499999996E-2</v>
      </c>
      <c r="L13" s="13"/>
    </row>
    <row r="14" spans="1:12" x14ac:dyDescent="0.2">
      <c r="A14" s="1">
        <v>11020100</v>
      </c>
      <c r="B14" s="1">
        <v>101</v>
      </c>
      <c r="C14" s="2" t="s">
        <v>25</v>
      </c>
      <c r="D14" s="3">
        <v>400000000</v>
      </c>
      <c r="E14" s="3">
        <v>0</v>
      </c>
      <c r="F14" s="3">
        <v>0</v>
      </c>
      <c r="G14" s="3">
        <v>400000000</v>
      </c>
      <c r="H14" s="3">
        <v>33333333</v>
      </c>
      <c r="I14" s="14">
        <f>+G14-H14</f>
        <v>366666667</v>
      </c>
      <c r="J14" s="15">
        <f t="shared" si="1"/>
        <v>8.3333332499999996E-2</v>
      </c>
      <c r="L14" s="13"/>
    </row>
    <row r="15" spans="1:12" x14ac:dyDescent="0.2">
      <c r="A15" s="19" t="s">
        <v>57</v>
      </c>
      <c r="B15" s="19"/>
      <c r="C15" s="32" t="s">
        <v>58</v>
      </c>
      <c r="D15" s="20">
        <f>+D16</f>
        <v>0</v>
      </c>
      <c r="E15" s="20">
        <f t="shared" ref="E15:I16" si="5">+E16</f>
        <v>0</v>
      </c>
      <c r="F15" s="20">
        <f t="shared" si="5"/>
        <v>0</v>
      </c>
      <c r="G15" s="20">
        <f t="shared" si="5"/>
        <v>0</v>
      </c>
      <c r="H15" s="20">
        <f t="shared" si="5"/>
        <v>6096636</v>
      </c>
      <c r="I15" s="20">
        <f t="shared" si="5"/>
        <v>0</v>
      </c>
      <c r="J15" s="35">
        <v>0</v>
      </c>
    </row>
    <row r="16" spans="1:12" x14ac:dyDescent="0.2">
      <c r="A16" s="19" t="s">
        <v>59</v>
      </c>
      <c r="B16" s="19"/>
      <c r="C16" s="32" t="s">
        <v>60</v>
      </c>
      <c r="D16" s="20">
        <f>+D17</f>
        <v>0</v>
      </c>
      <c r="E16" s="20">
        <f t="shared" si="5"/>
        <v>0</v>
      </c>
      <c r="F16" s="20">
        <f t="shared" si="5"/>
        <v>0</v>
      </c>
      <c r="G16" s="20">
        <f t="shared" si="5"/>
        <v>0</v>
      </c>
      <c r="H16" s="20">
        <f t="shared" si="5"/>
        <v>6096636</v>
      </c>
      <c r="I16" s="20">
        <f t="shared" si="5"/>
        <v>0</v>
      </c>
      <c r="J16" s="35">
        <v>0</v>
      </c>
    </row>
    <row r="17" spans="1:13" x14ac:dyDescent="0.2">
      <c r="A17" s="1">
        <v>11030300</v>
      </c>
      <c r="B17" s="1">
        <v>101</v>
      </c>
      <c r="C17" s="2" t="s">
        <v>61</v>
      </c>
      <c r="D17" s="3">
        <v>0</v>
      </c>
      <c r="E17" s="3">
        <v>0</v>
      </c>
      <c r="F17" s="3">
        <v>0</v>
      </c>
      <c r="G17" s="3">
        <v>0</v>
      </c>
      <c r="H17" s="3">
        <v>6096636</v>
      </c>
      <c r="I17" s="14">
        <v>0</v>
      </c>
      <c r="J17" s="15">
        <v>0</v>
      </c>
    </row>
    <row r="18" spans="1:13" x14ac:dyDescent="0.2">
      <c r="A18" s="19" t="s">
        <v>26</v>
      </c>
      <c r="B18" s="19"/>
      <c r="C18" s="32" t="s">
        <v>27</v>
      </c>
      <c r="D18" s="20">
        <f t="shared" ref="D18:I18" si="6">+D19+D27</f>
        <v>6101979632</v>
      </c>
      <c r="E18" s="20">
        <f t="shared" si="6"/>
        <v>32086578940.950001</v>
      </c>
      <c r="F18" s="20">
        <f t="shared" si="6"/>
        <v>0</v>
      </c>
      <c r="G18" s="20">
        <f t="shared" si="6"/>
        <v>38188558572.949997</v>
      </c>
      <c r="H18" s="20">
        <f t="shared" si="6"/>
        <v>9412484311.7999992</v>
      </c>
      <c r="I18" s="20">
        <f t="shared" si="6"/>
        <v>29105078102.369999</v>
      </c>
      <c r="J18" s="35">
        <f t="shared" ref="J18:J28" si="7">+H18/G18</f>
        <v>0.24647393521857408</v>
      </c>
    </row>
    <row r="19" spans="1:13" x14ac:dyDescent="0.2">
      <c r="A19" s="19" t="s">
        <v>28</v>
      </c>
      <c r="B19" s="19"/>
      <c r="C19" s="32" t="s">
        <v>29</v>
      </c>
      <c r="D19" s="20">
        <f t="shared" ref="D19:I19" si="8">+D20</f>
        <v>6101979632</v>
      </c>
      <c r="E19" s="20">
        <f t="shared" si="8"/>
        <v>14077846063.369999</v>
      </c>
      <c r="F19" s="20">
        <f t="shared" si="8"/>
        <v>0</v>
      </c>
      <c r="G19" s="20">
        <f t="shared" si="8"/>
        <v>20179825695.369999</v>
      </c>
      <c r="H19" s="20">
        <f t="shared" si="8"/>
        <v>0</v>
      </c>
      <c r="I19" s="20">
        <f t="shared" si="8"/>
        <v>20179825695.369999</v>
      </c>
      <c r="J19" s="35">
        <f t="shared" si="7"/>
        <v>0</v>
      </c>
    </row>
    <row r="20" spans="1:13" x14ac:dyDescent="0.2">
      <c r="A20" s="19" t="s">
        <v>30</v>
      </c>
      <c r="B20" s="19"/>
      <c r="C20" s="32" t="s">
        <v>31</v>
      </c>
      <c r="D20" s="20">
        <f t="shared" ref="D20:I20" si="9">SUM(D21:D26)</f>
        <v>6101979632</v>
      </c>
      <c r="E20" s="20">
        <f t="shared" si="9"/>
        <v>14077846063.369999</v>
      </c>
      <c r="F20" s="20">
        <f t="shared" si="9"/>
        <v>0</v>
      </c>
      <c r="G20" s="20">
        <f t="shared" si="9"/>
        <v>20179825695.369999</v>
      </c>
      <c r="H20" s="20">
        <f t="shared" si="9"/>
        <v>0</v>
      </c>
      <c r="I20" s="20">
        <f t="shared" si="9"/>
        <v>20179825695.369999</v>
      </c>
      <c r="J20" s="35">
        <f t="shared" si="7"/>
        <v>0</v>
      </c>
    </row>
    <row r="21" spans="1:13" ht="25.5" x14ac:dyDescent="0.2">
      <c r="A21" s="1">
        <v>12040100</v>
      </c>
      <c r="B21" s="1">
        <v>115</v>
      </c>
      <c r="C21" s="2" t="s">
        <v>32</v>
      </c>
      <c r="D21" s="3">
        <v>6101979632</v>
      </c>
      <c r="E21" s="3">
        <v>227454130.37</v>
      </c>
      <c r="F21" s="3">
        <v>0</v>
      </c>
      <c r="G21" s="3">
        <v>6329433762.3699999</v>
      </c>
      <c r="H21" s="3">
        <v>0</v>
      </c>
      <c r="I21" s="14">
        <f t="shared" ref="I21:I26" si="10">+G21-H21</f>
        <v>6329433762.3699999</v>
      </c>
      <c r="J21" s="15">
        <f t="shared" si="7"/>
        <v>0</v>
      </c>
    </row>
    <row r="22" spans="1:13" ht="25.5" x14ac:dyDescent="0.2">
      <c r="A22" s="1">
        <v>12040124</v>
      </c>
      <c r="B22" s="1">
        <v>126</v>
      </c>
      <c r="C22" s="2" t="s">
        <v>62</v>
      </c>
      <c r="D22" s="3">
        <v>0</v>
      </c>
      <c r="E22" s="3">
        <v>249846939</v>
      </c>
      <c r="F22" s="3">
        <v>0</v>
      </c>
      <c r="G22" s="3">
        <v>249846939</v>
      </c>
      <c r="H22" s="3">
        <v>0</v>
      </c>
      <c r="I22" s="14">
        <f t="shared" si="10"/>
        <v>249846939</v>
      </c>
      <c r="J22" s="15">
        <f t="shared" si="7"/>
        <v>0</v>
      </c>
    </row>
    <row r="23" spans="1:13" ht="25.5" x14ac:dyDescent="0.2">
      <c r="A23" s="1">
        <v>12040127</v>
      </c>
      <c r="B23" s="1">
        <v>128</v>
      </c>
      <c r="C23" s="2" t="s">
        <v>33</v>
      </c>
      <c r="D23" s="3">
        <v>0</v>
      </c>
      <c r="E23" s="3">
        <v>544092874</v>
      </c>
      <c r="F23" s="3">
        <v>0</v>
      </c>
      <c r="G23" s="3">
        <v>544092874</v>
      </c>
      <c r="H23" s="3">
        <v>0</v>
      </c>
      <c r="I23" s="14">
        <f t="shared" si="10"/>
        <v>544092874</v>
      </c>
      <c r="J23" s="15">
        <f t="shared" si="7"/>
        <v>0</v>
      </c>
    </row>
    <row r="24" spans="1:13" ht="38.25" x14ac:dyDescent="0.2">
      <c r="A24" s="1">
        <v>12040128</v>
      </c>
      <c r="B24" s="1">
        <v>129</v>
      </c>
      <c r="C24" s="2" t="s">
        <v>34</v>
      </c>
      <c r="D24" s="3">
        <v>0</v>
      </c>
      <c r="E24" s="3">
        <v>86968673</v>
      </c>
      <c r="F24" s="3">
        <v>0</v>
      </c>
      <c r="G24" s="3">
        <v>86968673</v>
      </c>
      <c r="H24" s="3">
        <v>0</v>
      </c>
      <c r="I24" s="14">
        <f t="shared" si="10"/>
        <v>86968673</v>
      </c>
      <c r="J24" s="15">
        <f t="shared" si="7"/>
        <v>0</v>
      </c>
    </row>
    <row r="25" spans="1:13" ht="25.5" x14ac:dyDescent="0.2">
      <c r="A25" s="1">
        <v>12040129</v>
      </c>
      <c r="B25" s="1">
        <v>130</v>
      </c>
      <c r="C25" s="2" t="s">
        <v>35</v>
      </c>
      <c r="D25" s="3">
        <v>0</v>
      </c>
      <c r="E25" s="3">
        <v>12796385197</v>
      </c>
      <c r="F25" s="3">
        <v>0</v>
      </c>
      <c r="G25" s="3">
        <v>12796385197</v>
      </c>
      <c r="H25" s="3">
        <v>0</v>
      </c>
      <c r="I25" s="14">
        <f t="shared" si="10"/>
        <v>12796385197</v>
      </c>
      <c r="J25" s="15">
        <f t="shared" si="7"/>
        <v>0</v>
      </c>
    </row>
    <row r="26" spans="1:13" ht="25.5" x14ac:dyDescent="0.2">
      <c r="A26" s="1">
        <v>12040133</v>
      </c>
      <c r="B26" s="1">
        <v>134</v>
      </c>
      <c r="C26" s="2" t="s">
        <v>36</v>
      </c>
      <c r="D26" s="3">
        <v>0</v>
      </c>
      <c r="E26" s="3">
        <v>173098250</v>
      </c>
      <c r="F26" s="3">
        <v>0</v>
      </c>
      <c r="G26" s="3">
        <v>173098250</v>
      </c>
      <c r="H26" s="3">
        <v>0</v>
      </c>
      <c r="I26" s="14">
        <f t="shared" si="10"/>
        <v>173098250</v>
      </c>
      <c r="J26" s="15">
        <f t="shared" si="7"/>
        <v>0</v>
      </c>
    </row>
    <row r="27" spans="1:13" x14ac:dyDescent="0.2">
      <c r="A27" s="19" t="s">
        <v>37</v>
      </c>
      <c r="B27" s="19"/>
      <c r="C27" s="32" t="s">
        <v>38</v>
      </c>
      <c r="D27" s="20">
        <f t="shared" ref="D27:I27" si="11">+D28</f>
        <v>0</v>
      </c>
      <c r="E27" s="20">
        <f t="shared" si="11"/>
        <v>18008732877.580002</v>
      </c>
      <c r="F27" s="20">
        <f t="shared" si="11"/>
        <v>0</v>
      </c>
      <c r="G27" s="20">
        <f t="shared" si="11"/>
        <v>18008732877.580002</v>
      </c>
      <c r="H27" s="20">
        <f t="shared" si="11"/>
        <v>9412484311.7999992</v>
      </c>
      <c r="I27" s="20">
        <f t="shared" si="11"/>
        <v>8925252407</v>
      </c>
      <c r="J27" s="35">
        <f t="shared" si="7"/>
        <v>0.52266222036743548</v>
      </c>
    </row>
    <row r="28" spans="1:13" x14ac:dyDescent="0.2">
      <c r="A28" s="19" t="s">
        <v>39</v>
      </c>
      <c r="B28" s="19"/>
      <c r="C28" s="32" t="s">
        <v>40</v>
      </c>
      <c r="D28" s="20">
        <f t="shared" ref="D28:I28" si="12">SUM(D29:D39)</f>
        <v>0</v>
      </c>
      <c r="E28" s="20">
        <f t="shared" si="12"/>
        <v>18008732877.580002</v>
      </c>
      <c r="F28" s="20">
        <f t="shared" si="12"/>
        <v>0</v>
      </c>
      <c r="G28" s="20">
        <f t="shared" si="12"/>
        <v>18008732877.580002</v>
      </c>
      <c r="H28" s="20">
        <f t="shared" si="12"/>
        <v>9412484311.7999992</v>
      </c>
      <c r="I28" s="20">
        <f t="shared" si="12"/>
        <v>8925252407</v>
      </c>
      <c r="J28" s="35">
        <f t="shared" si="7"/>
        <v>0.52266222036743548</v>
      </c>
    </row>
    <row r="29" spans="1:13" x14ac:dyDescent="0.2">
      <c r="A29" s="1">
        <v>12050100</v>
      </c>
      <c r="B29" s="1">
        <v>101</v>
      </c>
      <c r="C29" s="2" t="s">
        <v>41</v>
      </c>
      <c r="D29" s="3">
        <v>0</v>
      </c>
      <c r="E29" s="3">
        <v>0</v>
      </c>
      <c r="F29" s="3">
        <v>0</v>
      </c>
      <c r="G29" s="3">
        <v>0</v>
      </c>
      <c r="H29" s="3">
        <v>195670509.22</v>
      </c>
      <c r="I29" s="14">
        <v>0</v>
      </c>
      <c r="J29" s="15">
        <v>0</v>
      </c>
    </row>
    <row r="30" spans="1:13" x14ac:dyDescent="0.2">
      <c r="A30" s="1">
        <v>12050101</v>
      </c>
      <c r="B30" s="1">
        <v>101</v>
      </c>
      <c r="C30" s="2" t="s">
        <v>42</v>
      </c>
      <c r="D30" s="3">
        <v>0</v>
      </c>
      <c r="E30" s="3">
        <v>0</v>
      </c>
      <c r="F30" s="3">
        <v>0</v>
      </c>
      <c r="G30" s="3">
        <v>0</v>
      </c>
      <c r="H30" s="3">
        <f>166666665-33333333</f>
        <v>133333332</v>
      </c>
      <c r="I30" s="14">
        <v>0</v>
      </c>
      <c r="J30" s="15">
        <v>0</v>
      </c>
    </row>
    <row r="31" spans="1:13" x14ac:dyDescent="0.2">
      <c r="A31" s="1">
        <v>12050113</v>
      </c>
      <c r="B31" s="1">
        <v>101</v>
      </c>
      <c r="C31" s="2" t="s">
        <v>43</v>
      </c>
      <c r="D31" s="3">
        <v>0</v>
      </c>
      <c r="E31" s="3">
        <v>591059947.58000004</v>
      </c>
      <c r="F31" s="3">
        <v>0</v>
      </c>
      <c r="G31" s="3">
        <v>591059947.58000004</v>
      </c>
      <c r="H31" s="3">
        <f>+G31</f>
        <v>591059947.58000004</v>
      </c>
      <c r="I31" s="14">
        <f>+G31-H31</f>
        <v>0</v>
      </c>
      <c r="J31" s="15">
        <f t="shared" ref="J31:J39" si="13">+H31/G31</f>
        <v>1</v>
      </c>
    </row>
    <row r="32" spans="1:13" ht="25.5" x14ac:dyDescent="0.2">
      <c r="A32" s="5">
        <v>12050112</v>
      </c>
      <c r="B32" s="1">
        <v>118</v>
      </c>
      <c r="C32" s="2" t="s">
        <v>44</v>
      </c>
      <c r="D32" s="6">
        <v>0</v>
      </c>
      <c r="E32" s="6">
        <v>1372915184</v>
      </c>
      <c r="F32" s="7">
        <v>0</v>
      </c>
      <c r="G32" s="8">
        <f t="shared" ref="G32:G39" si="14">+D32+E32-F32</f>
        <v>1372915184</v>
      </c>
      <c r="H32" s="7">
        <v>929568485</v>
      </c>
      <c r="I32" s="14">
        <f>+G32-H32</f>
        <v>443346699</v>
      </c>
      <c r="J32" s="15">
        <f t="shared" si="13"/>
        <v>0.67707641071584213</v>
      </c>
      <c r="L32" s="13"/>
      <c r="M32" s="16"/>
    </row>
    <row r="33" spans="1:13" ht="25.5" x14ac:dyDescent="0.2">
      <c r="A33" s="5">
        <v>12050112</v>
      </c>
      <c r="B33" s="1">
        <v>128</v>
      </c>
      <c r="C33" s="2" t="s">
        <v>45</v>
      </c>
      <c r="D33" s="6">
        <v>0</v>
      </c>
      <c r="E33" s="6">
        <v>6822380115</v>
      </c>
      <c r="F33" s="7">
        <v>0</v>
      </c>
      <c r="G33" s="8">
        <f t="shared" si="14"/>
        <v>6822380115</v>
      </c>
      <c r="H33" s="7">
        <v>1440000000</v>
      </c>
      <c r="I33" s="14">
        <f t="shared" ref="I33:I39" si="15">+G33-H33</f>
        <v>5382380115</v>
      </c>
      <c r="J33" s="15">
        <f t="shared" si="13"/>
        <v>0.21107003358460627</v>
      </c>
      <c r="L33" s="13"/>
      <c r="M33" s="16"/>
    </row>
    <row r="34" spans="1:13" ht="38.25" x14ac:dyDescent="0.2">
      <c r="A34" s="5">
        <v>12050112</v>
      </c>
      <c r="B34" s="1">
        <v>129</v>
      </c>
      <c r="C34" s="2" t="s">
        <v>46</v>
      </c>
      <c r="D34" s="6">
        <v>0</v>
      </c>
      <c r="E34" s="6">
        <v>1298215800</v>
      </c>
      <c r="F34" s="7">
        <v>0</v>
      </c>
      <c r="G34" s="8">
        <f t="shared" si="14"/>
        <v>1298215800</v>
      </c>
      <c r="H34" s="7">
        <v>224710000</v>
      </c>
      <c r="I34" s="14">
        <f t="shared" si="15"/>
        <v>1073505800</v>
      </c>
      <c r="J34" s="15">
        <f t="shared" si="13"/>
        <v>0.17309140745321386</v>
      </c>
      <c r="L34" s="13"/>
    </row>
    <row r="35" spans="1:13" ht="25.5" x14ac:dyDescent="0.2">
      <c r="A35" s="5">
        <v>12050112</v>
      </c>
      <c r="B35" s="1">
        <v>130</v>
      </c>
      <c r="C35" s="2" t="s">
        <v>47</v>
      </c>
      <c r="D35" s="10">
        <v>0</v>
      </c>
      <c r="E35" s="10">
        <v>5409519443</v>
      </c>
      <c r="F35" s="7">
        <v>0</v>
      </c>
      <c r="G35" s="8">
        <f t="shared" si="14"/>
        <v>5409519443</v>
      </c>
      <c r="H35" s="7">
        <v>4713009592</v>
      </c>
      <c r="I35" s="14">
        <f t="shared" si="15"/>
        <v>696509851</v>
      </c>
      <c r="J35" s="15">
        <f t="shared" si="13"/>
        <v>0.87124367361295019</v>
      </c>
      <c r="L35" s="13"/>
    </row>
    <row r="36" spans="1:13" ht="38.25" x14ac:dyDescent="0.2">
      <c r="A36" s="5">
        <v>12050112</v>
      </c>
      <c r="B36" s="1">
        <v>131</v>
      </c>
      <c r="C36" s="2" t="s">
        <v>48</v>
      </c>
      <c r="D36" s="6">
        <v>0</v>
      </c>
      <c r="E36" s="6">
        <v>60327453</v>
      </c>
      <c r="F36" s="7">
        <v>0</v>
      </c>
      <c r="G36" s="8">
        <f t="shared" si="14"/>
        <v>60327453</v>
      </c>
      <c r="H36" s="7">
        <v>11362041</v>
      </c>
      <c r="I36" s="14">
        <f t="shared" si="15"/>
        <v>48965412</v>
      </c>
      <c r="J36" s="15">
        <f t="shared" si="13"/>
        <v>0.18833947788248245</v>
      </c>
      <c r="L36" s="13"/>
    </row>
    <row r="37" spans="1:13" ht="25.5" x14ac:dyDescent="0.2">
      <c r="A37" s="5">
        <v>12050112</v>
      </c>
      <c r="B37" s="1">
        <v>132</v>
      </c>
      <c r="C37" s="2" t="s">
        <v>49</v>
      </c>
      <c r="D37" s="6">
        <v>0</v>
      </c>
      <c r="E37" s="6">
        <v>312344745</v>
      </c>
      <c r="F37" s="7">
        <v>0</v>
      </c>
      <c r="G37" s="8">
        <f t="shared" si="14"/>
        <v>312344745</v>
      </c>
      <c r="H37" s="7">
        <v>312344745</v>
      </c>
      <c r="I37" s="14">
        <f t="shared" si="15"/>
        <v>0</v>
      </c>
      <c r="J37" s="15">
        <f t="shared" si="13"/>
        <v>1</v>
      </c>
      <c r="L37" s="13"/>
    </row>
    <row r="38" spans="1:13" ht="25.5" x14ac:dyDescent="0.2">
      <c r="A38" s="5">
        <v>12050112</v>
      </c>
      <c r="B38" s="1">
        <v>133</v>
      </c>
      <c r="C38" s="2" t="s">
        <v>50</v>
      </c>
      <c r="D38" s="6">
        <v>0</v>
      </c>
      <c r="E38" s="6">
        <v>437454400</v>
      </c>
      <c r="F38" s="7">
        <v>0</v>
      </c>
      <c r="G38" s="8">
        <f t="shared" si="14"/>
        <v>437454400</v>
      </c>
      <c r="H38" s="7">
        <v>403681830</v>
      </c>
      <c r="I38" s="14">
        <f t="shared" si="15"/>
        <v>33772570</v>
      </c>
      <c r="J38" s="15">
        <f t="shared" si="13"/>
        <v>0.92279750758021861</v>
      </c>
      <c r="L38" s="13"/>
    </row>
    <row r="39" spans="1:13" ht="25.5" x14ac:dyDescent="0.2">
      <c r="A39" s="5">
        <v>12050112</v>
      </c>
      <c r="B39" s="1">
        <v>134</v>
      </c>
      <c r="C39" s="2" t="s">
        <v>51</v>
      </c>
      <c r="D39" s="6">
        <v>0</v>
      </c>
      <c r="E39" s="6">
        <v>1704515790</v>
      </c>
      <c r="F39" s="7">
        <v>0</v>
      </c>
      <c r="G39" s="8">
        <f t="shared" si="14"/>
        <v>1704515790</v>
      </c>
      <c r="H39" s="7">
        <v>457743830</v>
      </c>
      <c r="I39" s="14">
        <f t="shared" si="15"/>
        <v>1246771960</v>
      </c>
      <c r="J39" s="15">
        <f t="shared" si="13"/>
        <v>0.26854772052302311</v>
      </c>
      <c r="L39" s="13"/>
    </row>
  </sheetData>
  <autoFilter ref="A6:J39" xr:uid="{00000000-0009-0000-0000-000001000000}"/>
  <mergeCells count="3">
    <mergeCell ref="A1:J1"/>
    <mergeCell ref="A3:J3"/>
    <mergeCell ref="A2:J2"/>
  </mergeCells>
  <pageMargins left="0" right="0" top="0" bottom="0" header="0" footer="0"/>
  <pageSetup scale="64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L39"/>
  <sheetViews>
    <sheetView showOutlineSymbols="0" zoomScale="80" zoomScaleNormal="80" workbookViewId="0">
      <selection activeCell="E22" sqref="E22"/>
    </sheetView>
  </sheetViews>
  <sheetFormatPr baseColWidth="10" defaultColWidth="6.85546875" defaultRowHeight="12.75" x14ac:dyDescent="0.25"/>
  <cols>
    <col min="1" max="1" width="13.28515625" style="1" customWidth="1"/>
    <col min="2" max="2" width="6.85546875" style="1"/>
    <col min="3" max="3" width="65.85546875" style="1" customWidth="1"/>
    <col min="4" max="10" width="18.85546875" style="1" customWidth="1"/>
    <col min="11" max="11" width="6.85546875" style="1"/>
    <col min="12" max="12" width="19.7109375" style="1" customWidth="1"/>
    <col min="13" max="256" width="6.85546875" style="1"/>
    <col min="257" max="257" width="13.28515625" style="1" customWidth="1"/>
    <col min="258" max="258" width="6.85546875" style="1"/>
    <col min="259" max="259" width="65.85546875" style="1" customWidth="1"/>
    <col min="260" max="266" width="18.85546875" style="1" customWidth="1"/>
    <col min="267" max="267" width="6.85546875" style="1"/>
    <col min="268" max="268" width="19.7109375" style="1" customWidth="1"/>
    <col min="269" max="512" width="6.85546875" style="1"/>
    <col min="513" max="513" width="13.28515625" style="1" customWidth="1"/>
    <col min="514" max="514" width="6.85546875" style="1"/>
    <col min="515" max="515" width="65.85546875" style="1" customWidth="1"/>
    <col min="516" max="522" width="18.85546875" style="1" customWidth="1"/>
    <col min="523" max="523" width="6.85546875" style="1"/>
    <col min="524" max="524" width="19.7109375" style="1" customWidth="1"/>
    <col min="525" max="768" width="6.85546875" style="1"/>
    <col min="769" max="769" width="13.28515625" style="1" customWidth="1"/>
    <col min="770" max="770" width="6.85546875" style="1"/>
    <col min="771" max="771" width="65.85546875" style="1" customWidth="1"/>
    <col min="772" max="778" width="18.85546875" style="1" customWidth="1"/>
    <col min="779" max="779" width="6.85546875" style="1"/>
    <col min="780" max="780" width="19.7109375" style="1" customWidth="1"/>
    <col min="781" max="1024" width="6.85546875" style="1"/>
    <col min="1025" max="1025" width="13.28515625" style="1" customWidth="1"/>
    <col min="1026" max="1026" width="6.85546875" style="1"/>
    <col min="1027" max="1027" width="65.85546875" style="1" customWidth="1"/>
    <col min="1028" max="1034" width="18.85546875" style="1" customWidth="1"/>
    <col min="1035" max="1035" width="6.85546875" style="1"/>
    <col min="1036" max="1036" width="19.7109375" style="1" customWidth="1"/>
    <col min="1037" max="1280" width="6.85546875" style="1"/>
    <col min="1281" max="1281" width="13.28515625" style="1" customWidth="1"/>
    <col min="1282" max="1282" width="6.85546875" style="1"/>
    <col min="1283" max="1283" width="65.85546875" style="1" customWidth="1"/>
    <col min="1284" max="1290" width="18.85546875" style="1" customWidth="1"/>
    <col min="1291" max="1291" width="6.85546875" style="1"/>
    <col min="1292" max="1292" width="19.7109375" style="1" customWidth="1"/>
    <col min="1293" max="1536" width="6.85546875" style="1"/>
    <col min="1537" max="1537" width="13.28515625" style="1" customWidth="1"/>
    <col min="1538" max="1538" width="6.85546875" style="1"/>
    <col min="1539" max="1539" width="65.85546875" style="1" customWidth="1"/>
    <col min="1540" max="1546" width="18.85546875" style="1" customWidth="1"/>
    <col min="1547" max="1547" width="6.85546875" style="1"/>
    <col min="1548" max="1548" width="19.7109375" style="1" customWidth="1"/>
    <col min="1549" max="1792" width="6.85546875" style="1"/>
    <col min="1793" max="1793" width="13.28515625" style="1" customWidth="1"/>
    <col min="1794" max="1794" width="6.85546875" style="1"/>
    <col min="1795" max="1795" width="65.85546875" style="1" customWidth="1"/>
    <col min="1796" max="1802" width="18.85546875" style="1" customWidth="1"/>
    <col min="1803" max="1803" width="6.85546875" style="1"/>
    <col min="1804" max="1804" width="19.7109375" style="1" customWidth="1"/>
    <col min="1805" max="2048" width="6.85546875" style="1"/>
    <col min="2049" max="2049" width="13.28515625" style="1" customWidth="1"/>
    <col min="2050" max="2050" width="6.85546875" style="1"/>
    <col min="2051" max="2051" width="65.85546875" style="1" customWidth="1"/>
    <col min="2052" max="2058" width="18.85546875" style="1" customWidth="1"/>
    <col min="2059" max="2059" width="6.85546875" style="1"/>
    <col min="2060" max="2060" width="19.7109375" style="1" customWidth="1"/>
    <col min="2061" max="2304" width="6.85546875" style="1"/>
    <col min="2305" max="2305" width="13.28515625" style="1" customWidth="1"/>
    <col min="2306" max="2306" width="6.85546875" style="1"/>
    <col min="2307" max="2307" width="65.85546875" style="1" customWidth="1"/>
    <col min="2308" max="2314" width="18.85546875" style="1" customWidth="1"/>
    <col min="2315" max="2315" width="6.85546875" style="1"/>
    <col min="2316" max="2316" width="19.7109375" style="1" customWidth="1"/>
    <col min="2317" max="2560" width="6.85546875" style="1"/>
    <col min="2561" max="2561" width="13.28515625" style="1" customWidth="1"/>
    <col min="2562" max="2562" width="6.85546875" style="1"/>
    <col min="2563" max="2563" width="65.85546875" style="1" customWidth="1"/>
    <col min="2564" max="2570" width="18.85546875" style="1" customWidth="1"/>
    <col min="2571" max="2571" width="6.85546875" style="1"/>
    <col min="2572" max="2572" width="19.7109375" style="1" customWidth="1"/>
    <col min="2573" max="2816" width="6.85546875" style="1"/>
    <col min="2817" max="2817" width="13.28515625" style="1" customWidth="1"/>
    <col min="2818" max="2818" width="6.85546875" style="1"/>
    <col min="2819" max="2819" width="65.85546875" style="1" customWidth="1"/>
    <col min="2820" max="2826" width="18.85546875" style="1" customWidth="1"/>
    <col min="2827" max="2827" width="6.85546875" style="1"/>
    <col min="2828" max="2828" width="19.7109375" style="1" customWidth="1"/>
    <col min="2829" max="3072" width="6.85546875" style="1"/>
    <col min="3073" max="3073" width="13.28515625" style="1" customWidth="1"/>
    <col min="3074" max="3074" width="6.85546875" style="1"/>
    <col min="3075" max="3075" width="65.85546875" style="1" customWidth="1"/>
    <col min="3076" max="3082" width="18.85546875" style="1" customWidth="1"/>
    <col min="3083" max="3083" width="6.85546875" style="1"/>
    <col min="3084" max="3084" width="19.7109375" style="1" customWidth="1"/>
    <col min="3085" max="3328" width="6.85546875" style="1"/>
    <col min="3329" max="3329" width="13.28515625" style="1" customWidth="1"/>
    <col min="3330" max="3330" width="6.85546875" style="1"/>
    <col min="3331" max="3331" width="65.85546875" style="1" customWidth="1"/>
    <col min="3332" max="3338" width="18.85546875" style="1" customWidth="1"/>
    <col min="3339" max="3339" width="6.85546875" style="1"/>
    <col min="3340" max="3340" width="19.7109375" style="1" customWidth="1"/>
    <col min="3341" max="3584" width="6.85546875" style="1"/>
    <col min="3585" max="3585" width="13.28515625" style="1" customWidth="1"/>
    <col min="3586" max="3586" width="6.85546875" style="1"/>
    <col min="3587" max="3587" width="65.85546875" style="1" customWidth="1"/>
    <col min="3588" max="3594" width="18.85546875" style="1" customWidth="1"/>
    <col min="3595" max="3595" width="6.85546875" style="1"/>
    <col min="3596" max="3596" width="19.7109375" style="1" customWidth="1"/>
    <col min="3597" max="3840" width="6.85546875" style="1"/>
    <col min="3841" max="3841" width="13.28515625" style="1" customWidth="1"/>
    <col min="3842" max="3842" width="6.85546875" style="1"/>
    <col min="3843" max="3843" width="65.85546875" style="1" customWidth="1"/>
    <col min="3844" max="3850" width="18.85546875" style="1" customWidth="1"/>
    <col min="3851" max="3851" width="6.85546875" style="1"/>
    <col min="3852" max="3852" width="19.7109375" style="1" customWidth="1"/>
    <col min="3853" max="4096" width="6.85546875" style="1"/>
    <col min="4097" max="4097" width="13.28515625" style="1" customWidth="1"/>
    <col min="4098" max="4098" width="6.85546875" style="1"/>
    <col min="4099" max="4099" width="65.85546875" style="1" customWidth="1"/>
    <col min="4100" max="4106" width="18.85546875" style="1" customWidth="1"/>
    <col min="4107" max="4107" width="6.85546875" style="1"/>
    <col min="4108" max="4108" width="19.7109375" style="1" customWidth="1"/>
    <col min="4109" max="4352" width="6.85546875" style="1"/>
    <col min="4353" max="4353" width="13.28515625" style="1" customWidth="1"/>
    <col min="4354" max="4354" width="6.85546875" style="1"/>
    <col min="4355" max="4355" width="65.85546875" style="1" customWidth="1"/>
    <col min="4356" max="4362" width="18.85546875" style="1" customWidth="1"/>
    <col min="4363" max="4363" width="6.85546875" style="1"/>
    <col min="4364" max="4364" width="19.7109375" style="1" customWidth="1"/>
    <col min="4365" max="4608" width="6.85546875" style="1"/>
    <col min="4609" max="4609" width="13.28515625" style="1" customWidth="1"/>
    <col min="4610" max="4610" width="6.85546875" style="1"/>
    <col min="4611" max="4611" width="65.85546875" style="1" customWidth="1"/>
    <col min="4612" max="4618" width="18.85546875" style="1" customWidth="1"/>
    <col min="4619" max="4619" width="6.85546875" style="1"/>
    <col min="4620" max="4620" width="19.7109375" style="1" customWidth="1"/>
    <col min="4621" max="4864" width="6.85546875" style="1"/>
    <col min="4865" max="4865" width="13.28515625" style="1" customWidth="1"/>
    <col min="4866" max="4866" width="6.85546875" style="1"/>
    <col min="4867" max="4867" width="65.85546875" style="1" customWidth="1"/>
    <col min="4868" max="4874" width="18.85546875" style="1" customWidth="1"/>
    <col min="4875" max="4875" width="6.85546875" style="1"/>
    <col min="4876" max="4876" width="19.7109375" style="1" customWidth="1"/>
    <col min="4877" max="5120" width="6.85546875" style="1"/>
    <col min="5121" max="5121" width="13.28515625" style="1" customWidth="1"/>
    <col min="5122" max="5122" width="6.85546875" style="1"/>
    <col min="5123" max="5123" width="65.85546875" style="1" customWidth="1"/>
    <col min="5124" max="5130" width="18.85546875" style="1" customWidth="1"/>
    <col min="5131" max="5131" width="6.85546875" style="1"/>
    <col min="5132" max="5132" width="19.7109375" style="1" customWidth="1"/>
    <col min="5133" max="5376" width="6.85546875" style="1"/>
    <col min="5377" max="5377" width="13.28515625" style="1" customWidth="1"/>
    <col min="5378" max="5378" width="6.85546875" style="1"/>
    <col min="5379" max="5379" width="65.85546875" style="1" customWidth="1"/>
    <col min="5380" max="5386" width="18.85546875" style="1" customWidth="1"/>
    <col min="5387" max="5387" width="6.85546875" style="1"/>
    <col min="5388" max="5388" width="19.7109375" style="1" customWidth="1"/>
    <col min="5389" max="5632" width="6.85546875" style="1"/>
    <col min="5633" max="5633" width="13.28515625" style="1" customWidth="1"/>
    <col min="5634" max="5634" width="6.85546875" style="1"/>
    <col min="5635" max="5635" width="65.85546875" style="1" customWidth="1"/>
    <col min="5636" max="5642" width="18.85546875" style="1" customWidth="1"/>
    <col min="5643" max="5643" width="6.85546875" style="1"/>
    <col min="5644" max="5644" width="19.7109375" style="1" customWidth="1"/>
    <col min="5645" max="5888" width="6.85546875" style="1"/>
    <col min="5889" max="5889" width="13.28515625" style="1" customWidth="1"/>
    <col min="5890" max="5890" width="6.85546875" style="1"/>
    <col min="5891" max="5891" width="65.85546875" style="1" customWidth="1"/>
    <col min="5892" max="5898" width="18.85546875" style="1" customWidth="1"/>
    <col min="5899" max="5899" width="6.85546875" style="1"/>
    <col min="5900" max="5900" width="19.7109375" style="1" customWidth="1"/>
    <col min="5901" max="6144" width="6.85546875" style="1"/>
    <col min="6145" max="6145" width="13.28515625" style="1" customWidth="1"/>
    <col min="6146" max="6146" width="6.85546875" style="1"/>
    <col min="6147" max="6147" width="65.85546875" style="1" customWidth="1"/>
    <col min="6148" max="6154" width="18.85546875" style="1" customWidth="1"/>
    <col min="6155" max="6155" width="6.85546875" style="1"/>
    <col min="6156" max="6156" width="19.7109375" style="1" customWidth="1"/>
    <col min="6157" max="6400" width="6.85546875" style="1"/>
    <col min="6401" max="6401" width="13.28515625" style="1" customWidth="1"/>
    <col min="6402" max="6402" width="6.85546875" style="1"/>
    <col min="6403" max="6403" width="65.85546875" style="1" customWidth="1"/>
    <col min="6404" max="6410" width="18.85546875" style="1" customWidth="1"/>
    <col min="6411" max="6411" width="6.85546875" style="1"/>
    <col min="6412" max="6412" width="19.7109375" style="1" customWidth="1"/>
    <col min="6413" max="6656" width="6.85546875" style="1"/>
    <col min="6657" max="6657" width="13.28515625" style="1" customWidth="1"/>
    <col min="6658" max="6658" width="6.85546875" style="1"/>
    <col min="6659" max="6659" width="65.85546875" style="1" customWidth="1"/>
    <col min="6660" max="6666" width="18.85546875" style="1" customWidth="1"/>
    <col min="6667" max="6667" width="6.85546875" style="1"/>
    <col min="6668" max="6668" width="19.7109375" style="1" customWidth="1"/>
    <col min="6669" max="6912" width="6.85546875" style="1"/>
    <col min="6913" max="6913" width="13.28515625" style="1" customWidth="1"/>
    <col min="6914" max="6914" width="6.85546875" style="1"/>
    <col min="6915" max="6915" width="65.85546875" style="1" customWidth="1"/>
    <col min="6916" max="6922" width="18.85546875" style="1" customWidth="1"/>
    <col min="6923" max="6923" width="6.85546875" style="1"/>
    <col min="6924" max="6924" width="19.7109375" style="1" customWidth="1"/>
    <col min="6925" max="7168" width="6.85546875" style="1"/>
    <col min="7169" max="7169" width="13.28515625" style="1" customWidth="1"/>
    <col min="7170" max="7170" width="6.85546875" style="1"/>
    <col min="7171" max="7171" width="65.85546875" style="1" customWidth="1"/>
    <col min="7172" max="7178" width="18.85546875" style="1" customWidth="1"/>
    <col min="7179" max="7179" width="6.85546875" style="1"/>
    <col min="7180" max="7180" width="19.7109375" style="1" customWidth="1"/>
    <col min="7181" max="7424" width="6.85546875" style="1"/>
    <col min="7425" max="7425" width="13.28515625" style="1" customWidth="1"/>
    <col min="7426" max="7426" width="6.85546875" style="1"/>
    <col min="7427" max="7427" width="65.85546875" style="1" customWidth="1"/>
    <col min="7428" max="7434" width="18.85546875" style="1" customWidth="1"/>
    <col min="7435" max="7435" width="6.85546875" style="1"/>
    <col min="7436" max="7436" width="19.7109375" style="1" customWidth="1"/>
    <col min="7437" max="7680" width="6.85546875" style="1"/>
    <col min="7681" max="7681" width="13.28515625" style="1" customWidth="1"/>
    <col min="7682" max="7682" width="6.85546875" style="1"/>
    <col min="7683" max="7683" width="65.85546875" style="1" customWidth="1"/>
    <col min="7684" max="7690" width="18.85546875" style="1" customWidth="1"/>
    <col min="7691" max="7691" width="6.85546875" style="1"/>
    <col min="7692" max="7692" width="19.7109375" style="1" customWidth="1"/>
    <col min="7693" max="7936" width="6.85546875" style="1"/>
    <col min="7937" max="7937" width="13.28515625" style="1" customWidth="1"/>
    <col min="7938" max="7938" width="6.85546875" style="1"/>
    <col min="7939" max="7939" width="65.85546875" style="1" customWidth="1"/>
    <col min="7940" max="7946" width="18.85546875" style="1" customWidth="1"/>
    <col min="7947" max="7947" width="6.85546875" style="1"/>
    <col min="7948" max="7948" width="19.7109375" style="1" customWidth="1"/>
    <col min="7949" max="8192" width="6.85546875" style="1"/>
    <col min="8193" max="8193" width="13.28515625" style="1" customWidth="1"/>
    <col min="8194" max="8194" width="6.85546875" style="1"/>
    <col min="8195" max="8195" width="65.85546875" style="1" customWidth="1"/>
    <col min="8196" max="8202" width="18.85546875" style="1" customWidth="1"/>
    <col min="8203" max="8203" width="6.85546875" style="1"/>
    <col min="8204" max="8204" width="19.7109375" style="1" customWidth="1"/>
    <col min="8205" max="8448" width="6.85546875" style="1"/>
    <col min="8449" max="8449" width="13.28515625" style="1" customWidth="1"/>
    <col min="8450" max="8450" width="6.85546875" style="1"/>
    <col min="8451" max="8451" width="65.85546875" style="1" customWidth="1"/>
    <col min="8452" max="8458" width="18.85546875" style="1" customWidth="1"/>
    <col min="8459" max="8459" width="6.85546875" style="1"/>
    <col min="8460" max="8460" width="19.7109375" style="1" customWidth="1"/>
    <col min="8461" max="8704" width="6.85546875" style="1"/>
    <col min="8705" max="8705" width="13.28515625" style="1" customWidth="1"/>
    <col min="8706" max="8706" width="6.85546875" style="1"/>
    <col min="8707" max="8707" width="65.85546875" style="1" customWidth="1"/>
    <col min="8708" max="8714" width="18.85546875" style="1" customWidth="1"/>
    <col min="8715" max="8715" width="6.85546875" style="1"/>
    <col min="8716" max="8716" width="19.7109375" style="1" customWidth="1"/>
    <col min="8717" max="8960" width="6.85546875" style="1"/>
    <col min="8961" max="8961" width="13.28515625" style="1" customWidth="1"/>
    <col min="8962" max="8962" width="6.85546875" style="1"/>
    <col min="8963" max="8963" width="65.85546875" style="1" customWidth="1"/>
    <col min="8964" max="8970" width="18.85546875" style="1" customWidth="1"/>
    <col min="8971" max="8971" width="6.85546875" style="1"/>
    <col min="8972" max="8972" width="19.7109375" style="1" customWidth="1"/>
    <col min="8973" max="9216" width="6.85546875" style="1"/>
    <col min="9217" max="9217" width="13.28515625" style="1" customWidth="1"/>
    <col min="9218" max="9218" width="6.85546875" style="1"/>
    <col min="9219" max="9219" width="65.85546875" style="1" customWidth="1"/>
    <col min="9220" max="9226" width="18.85546875" style="1" customWidth="1"/>
    <col min="9227" max="9227" width="6.85546875" style="1"/>
    <col min="9228" max="9228" width="19.7109375" style="1" customWidth="1"/>
    <col min="9229" max="9472" width="6.85546875" style="1"/>
    <col min="9473" max="9473" width="13.28515625" style="1" customWidth="1"/>
    <col min="9474" max="9474" width="6.85546875" style="1"/>
    <col min="9475" max="9475" width="65.85546875" style="1" customWidth="1"/>
    <col min="9476" max="9482" width="18.85546875" style="1" customWidth="1"/>
    <col min="9483" max="9483" width="6.85546875" style="1"/>
    <col min="9484" max="9484" width="19.7109375" style="1" customWidth="1"/>
    <col min="9485" max="9728" width="6.85546875" style="1"/>
    <col min="9729" max="9729" width="13.28515625" style="1" customWidth="1"/>
    <col min="9730" max="9730" width="6.85546875" style="1"/>
    <col min="9731" max="9731" width="65.85546875" style="1" customWidth="1"/>
    <col min="9732" max="9738" width="18.85546875" style="1" customWidth="1"/>
    <col min="9739" max="9739" width="6.85546875" style="1"/>
    <col min="9740" max="9740" width="19.7109375" style="1" customWidth="1"/>
    <col min="9741" max="9984" width="6.85546875" style="1"/>
    <col min="9985" max="9985" width="13.28515625" style="1" customWidth="1"/>
    <col min="9986" max="9986" width="6.85546875" style="1"/>
    <col min="9987" max="9987" width="65.85546875" style="1" customWidth="1"/>
    <col min="9988" max="9994" width="18.85546875" style="1" customWidth="1"/>
    <col min="9995" max="9995" width="6.85546875" style="1"/>
    <col min="9996" max="9996" width="19.7109375" style="1" customWidth="1"/>
    <col min="9997" max="10240" width="6.85546875" style="1"/>
    <col min="10241" max="10241" width="13.28515625" style="1" customWidth="1"/>
    <col min="10242" max="10242" width="6.85546875" style="1"/>
    <col min="10243" max="10243" width="65.85546875" style="1" customWidth="1"/>
    <col min="10244" max="10250" width="18.85546875" style="1" customWidth="1"/>
    <col min="10251" max="10251" width="6.85546875" style="1"/>
    <col min="10252" max="10252" width="19.7109375" style="1" customWidth="1"/>
    <col min="10253" max="10496" width="6.85546875" style="1"/>
    <col min="10497" max="10497" width="13.28515625" style="1" customWidth="1"/>
    <col min="10498" max="10498" width="6.85546875" style="1"/>
    <col min="10499" max="10499" width="65.85546875" style="1" customWidth="1"/>
    <col min="10500" max="10506" width="18.85546875" style="1" customWidth="1"/>
    <col min="10507" max="10507" width="6.85546875" style="1"/>
    <col min="10508" max="10508" width="19.7109375" style="1" customWidth="1"/>
    <col min="10509" max="10752" width="6.85546875" style="1"/>
    <col min="10753" max="10753" width="13.28515625" style="1" customWidth="1"/>
    <col min="10754" max="10754" width="6.85546875" style="1"/>
    <col min="10755" max="10755" width="65.85546875" style="1" customWidth="1"/>
    <col min="10756" max="10762" width="18.85546875" style="1" customWidth="1"/>
    <col min="10763" max="10763" width="6.85546875" style="1"/>
    <col min="10764" max="10764" width="19.7109375" style="1" customWidth="1"/>
    <col min="10765" max="11008" width="6.85546875" style="1"/>
    <col min="11009" max="11009" width="13.28515625" style="1" customWidth="1"/>
    <col min="11010" max="11010" width="6.85546875" style="1"/>
    <col min="11011" max="11011" width="65.85546875" style="1" customWidth="1"/>
    <col min="11012" max="11018" width="18.85546875" style="1" customWidth="1"/>
    <col min="11019" max="11019" width="6.85546875" style="1"/>
    <col min="11020" max="11020" width="19.7109375" style="1" customWidth="1"/>
    <col min="11021" max="11264" width="6.85546875" style="1"/>
    <col min="11265" max="11265" width="13.28515625" style="1" customWidth="1"/>
    <col min="11266" max="11266" width="6.85546875" style="1"/>
    <col min="11267" max="11267" width="65.85546875" style="1" customWidth="1"/>
    <col min="11268" max="11274" width="18.85546875" style="1" customWidth="1"/>
    <col min="11275" max="11275" width="6.85546875" style="1"/>
    <col min="11276" max="11276" width="19.7109375" style="1" customWidth="1"/>
    <col min="11277" max="11520" width="6.85546875" style="1"/>
    <col min="11521" max="11521" width="13.28515625" style="1" customWidth="1"/>
    <col min="11522" max="11522" width="6.85546875" style="1"/>
    <col min="11523" max="11523" width="65.85546875" style="1" customWidth="1"/>
    <col min="11524" max="11530" width="18.85546875" style="1" customWidth="1"/>
    <col min="11531" max="11531" width="6.85546875" style="1"/>
    <col min="11532" max="11532" width="19.7109375" style="1" customWidth="1"/>
    <col min="11533" max="11776" width="6.85546875" style="1"/>
    <col min="11777" max="11777" width="13.28515625" style="1" customWidth="1"/>
    <col min="11778" max="11778" width="6.85546875" style="1"/>
    <col min="11779" max="11779" width="65.85546875" style="1" customWidth="1"/>
    <col min="11780" max="11786" width="18.85546875" style="1" customWidth="1"/>
    <col min="11787" max="11787" width="6.85546875" style="1"/>
    <col min="11788" max="11788" width="19.7109375" style="1" customWidth="1"/>
    <col min="11789" max="12032" width="6.85546875" style="1"/>
    <col min="12033" max="12033" width="13.28515625" style="1" customWidth="1"/>
    <col min="12034" max="12034" width="6.85546875" style="1"/>
    <col min="12035" max="12035" width="65.85546875" style="1" customWidth="1"/>
    <col min="12036" max="12042" width="18.85546875" style="1" customWidth="1"/>
    <col min="12043" max="12043" width="6.85546875" style="1"/>
    <col min="12044" max="12044" width="19.7109375" style="1" customWidth="1"/>
    <col min="12045" max="12288" width="6.85546875" style="1"/>
    <col min="12289" max="12289" width="13.28515625" style="1" customWidth="1"/>
    <col min="12290" max="12290" width="6.85546875" style="1"/>
    <col min="12291" max="12291" width="65.85546875" style="1" customWidth="1"/>
    <col min="12292" max="12298" width="18.85546875" style="1" customWidth="1"/>
    <col min="12299" max="12299" width="6.85546875" style="1"/>
    <col min="12300" max="12300" width="19.7109375" style="1" customWidth="1"/>
    <col min="12301" max="12544" width="6.85546875" style="1"/>
    <col min="12545" max="12545" width="13.28515625" style="1" customWidth="1"/>
    <col min="12546" max="12546" width="6.85546875" style="1"/>
    <col min="12547" max="12547" width="65.85546875" style="1" customWidth="1"/>
    <col min="12548" max="12554" width="18.85546875" style="1" customWidth="1"/>
    <col min="12555" max="12555" width="6.85546875" style="1"/>
    <col min="12556" max="12556" width="19.7109375" style="1" customWidth="1"/>
    <col min="12557" max="12800" width="6.85546875" style="1"/>
    <col min="12801" max="12801" width="13.28515625" style="1" customWidth="1"/>
    <col min="12802" max="12802" width="6.85546875" style="1"/>
    <col min="12803" max="12803" width="65.85546875" style="1" customWidth="1"/>
    <col min="12804" max="12810" width="18.85546875" style="1" customWidth="1"/>
    <col min="12811" max="12811" width="6.85546875" style="1"/>
    <col min="12812" max="12812" width="19.7109375" style="1" customWidth="1"/>
    <col min="12813" max="13056" width="6.85546875" style="1"/>
    <col min="13057" max="13057" width="13.28515625" style="1" customWidth="1"/>
    <col min="13058" max="13058" width="6.85546875" style="1"/>
    <col min="13059" max="13059" width="65.85546875" style="1" customWidth="1"/>
    <col min="13060" max="13066" width="18.85546875" style="1" customWidth="1"/>
    <col min="13067" max="13067" width="6.85546875" style="1"/>
    <col min="13068" max="13068" width="19.7109375" style="1" customWidth="1"/>
    <col min="13069" max="13312" width="6.85546875" style="1"/>
    <col min="13313" max="13313" width="13.28515625" style="1" customWidth="1"/>
    <col min="13314" max="13314" width="6.85546875" style="1"/>
    <col min="13315" max="13315" width="65.85546875" style="1" customWidth="1"/>
    <col min="13316" max="13322" width="18.85546875" style="1" customWidth="1"/>
    <col min="13323" max="13323" width="6.85546875" style="1"/>
    <col min="13324" max="13324" width="19.7109375" style="1" customWidth="1"/>
    <col min="13325" max="13568" width="6.85546875" style="1"/>
    <col min="13569" max="13569" width="13.28515625" style="1" customWidth="1"/>
    <col min="13570" max="13570" width="6.85546875" style="1"/>
    <col min="13571" max="13571" width="65.85546875" style="1" customWidth="1"/>
    <col min="13572" max="13578" width="18.85546875" style="1" customWidth="1"/>
    <col min="13579" max="13579" width="6.85546875" style="1"/>
    <col min="13580" max="13580" width="19.7109375" style="1" customWidth="1"/>
    <col min="13581" max="13824" width="6.85546875" style="1"/>
    <col min="13825" max="13825" width="13.28515625" style="1" customWidth="1"/>
    <col min="13826" max="13826" width="6.85546875" style="1"/>
    <col min="13827" max="13827" width="65.85546875" style="1" customWidth="1"/>
    <col min="13828" max="13834" width="18.85546875" style="1" customWidth="1"/>
    <col min="13835" max="13835" width="6.85546875" style="1"/>
    <col min="13836" max="13836" width="19.7109375" style="1" customWidth="1"/>
    <col min="13837" max="14080" width="6.85546875" style="1"/>
    <col min="14081" max="14081" width="13.28515625" style="1" customWidth="1"/>
    <col min="14082" max="14082" width="6.85546875" style="1"/>
    <col min="14083" max="14083" width="65.85546875" style="1" customWidth="1"/>
    <col min="14084" max="14090" width="18.85546875" style="1" customWidth="1"/>
    <col min="14091" max="14091" width="6.85546875" style="1"/>
    <col min="14092" max="14092" width="19.7109375" style="1" customWidth="1"/>
    <col min="14093" max="14336" width="6.85546875" style="1"/>
    <col min="14337" max="14337" width="13.28515625" style="1" customWidth="1"/>
    <col min="14338" max="14338" width="6.85546875" style="1"/>
    <col min="14339" max="14339" width="65.85546875" style="1" customWidth="1"/>
    <col min="14340" max="14346" width="18.85546875" style="1" customWidth="1"/>
    <col min="14347" max="14347" width="6.85546875" style="1"/>
    <col min="14348" max="14348" width="19.7109375" style="1" customWidth="1"/>
    <col min="14349" max="14592" width="6.85546875" style="1"/>
    <col min="14593" max="14593" width="13.28515625" style="1" customWidth="1"/>
    <col min="14594" max="14594" width="6.85546875" style="1"/>
    <col min="14595" max="14595" width="65.85546875" style="1" customWidth="1"/>
    <col min="14596" max="14602" width="18.85546875" style="1" customWidth="1"/>
    <col min="14603" max="14603" width="6.85546875" style="1"/>
    <col min="14604" max="14604" width="19.7109375" style="1" customWidth="1"/>
    <col min="14605" max="14848" width="6.85546875" style="1"/>
    <col min="14849" max="14849" width="13.28515625" style="1" customWidth="1"/>
    <col min="14850" max="14850" width="6.85546875" style="1"/>
    <col min="14851" max="14851" width="65.85546875" style="1" customWidth="1"/>
    <col min="14852" max="14858" width="18.85546875" style="1" customWidth="1"/>
    <col min="14859" max="14859" width="6.85546875" style="1"/>
    <col min="14860" max="14860" width="19.7109375" style="1" customWidth="1"/>
    <col min="14861" max="15104" width="6.85546875" style="1"/>
    <col min="15105" max="15105" width="13.28515625" style="1" customWidth="1"/>
    <col min="15106" max="15106" width="6.85546875" style="1"/>
    <col min="15107" max="15107" width="65.85546875" style="1" customWidth="1"/>
    <col min="15108" max="15114" width="18.85546875" style="1" customWidth="1"/>
    <col min="15115" max="15115" width="6.85546875" style="1"/>
    <col min="15116" max="15116" width="19.7109375" style="1" customWidth="1"/>
    <col min="15117" max="15360" width="6.85546875" style="1"/>
    <col min="15361" max="15361" width="13.28515625" style="1" customWidth="1"/>
    <col min="15362" max="15362" width="6.85546875" style="1"/>
    <col min="15363" max="15363" width="65.85546875" style="1" customWidth="1"/>
    <col min="15364" max="15370" width="18.85546875" style="1" customWidth="1"/>
    <col min="15371" max="15371" width="6.85546875" style="1"/>
    <col min="15372" max="15372" width="19.7109375" style="1" customWidth="1"/>
    <col min="15373" max="15616" width="6.85546875" style="1"/>
    <col min="15617" max="15617" width="13.28515625" style="1" customWidth="1"/>
    <col min="15618" max="15618" width="6.85546875" style="1"/>
    <col min="15619" max="15619" width="65.85546875" style="1" customWidth="1"/>
    <col min="15620" max="15626" width="18.85546875" style="1" customWidth="1"/>
    <col min="15627" max="15627" width="6.85546875" style="1"/>
    <col min="15628" max="15628" width="19.7109375" style="1" customWidth="1"/>
    <col min="15629" max="15872" width="6.85546875" style="1"/>
    <col min="15873" max="15873" width="13.28515625" style="1" customWidth="1"/>
    <col min="15874" max="15874" width="6.85546875" style="1"/>
    <col min="15875" max="15875" width="65.85546875" style="1" customWidth="1"/>
    <col min="15876" max="15882" width="18.85546875" style="1" customWidth="1"/>
    <col min="15883" max="15883" width="6.85546875" style="1"/>
    <col min="15884" max="15884" width="19.7109375" style="1" customWidth="1"/>
    <col min="15885" max="16128" width="6.85546875" style="1"/>
    <col min="16129" max="16129" width="13.28515625" style="1" customWidth="1"/>
    <col min="16130" max="16130" width="6.85546875" style="1"/>
    <col min="16131" max="16131" width="65.85546875" style="1" customWidth="1"/>
    <col min="16132" max="16138" width="18.85546875" style="1" customWidth="1"/>
    <col min="16139" max="16139" width="6.85546875" style="1"/>
    <col min="16140" max="16140" width="19.7109375" style="1" customWidth="1"/>
    <col min="16141" max="16384" width="6.85546875" style="1"/>
  </cols>
  <sheetData>
    <row r="1" spans="1:12" ht="15.75" x14ac:dyDescent="0.25">
      <c r="A1" s="38" t="s">
        <v>63</v>
      </c>
      <c r="B1" s="38"/>
      <c r="C1" s="38"/>
      <c r="D1" s="38"/>
      <c r="E1" s="38"/>
      <c r="F1" s="38"/>
      <c r="G1" s="38"/>
      <c r="H1" s="38"/>
      <c r="I1" s="38"/>
      <c r="J1" s="38"/>
    </row>
    <row r="2" spans="1:12" ht="15.75" x14ac:dyDescent="0.25">
      <c r="A2" s="38" t="s">
        <v>64</v>
      </c>
      <c r="B2" s="38"/>
      <c r="C2" s="38"/>
      <c r="D2" s="38"/>
      <c r="E2" s="38"/>
      <c r="F2" s="38"/>
      <c r="G2" s="38"/>
      <c r="H2" s="38"/>
      <c r="I2" s="38"/>
      <c r="J2" s="38"/>
    </row>
    <row r="3" spans="1:12" ht="15.75" x14ac:dyDescent="0.25">
      <c r="A3" s="38" t="s">
        <v>65</v>
      </c>
      <c r="B3" s="38"/>
      <c r="C3" s="38"/>
      <c r="D3" s="38"/>
      <c r="E3" s="38"/>
      <c r="F3" s="38"/>
      <c r="G3" s="38"/>
      <c r="H3" s="38"/>
      <c r="I3" s="38"/>
      <c r="J3" s="3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2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2" ht="38.25" x14ac:dyDescent="0.25">
      <c r="A6" s="12" t="s">
        <v>54</v>
      </c>
      <c r="B6" s="12" t="s">
        <v>66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56</v>
      </c>
    </row>
    <row r="7" spans="1:12" x14ac:dyDescent="0.25">
      <c r="A7" s="19" t="s">
        <v>12</v>
      </c>
      <c r="B7" s="19"/>
      <c r="C7" s="19" t="s">
        <v>13</v>
      </c>
      <c r="D7" s="20">
        <f t="shared" ref="D7:I7" si="0">+D8+D18</f>
        <v>7830279632</v>
      </c>
      <c r="E7" s="20">
        <f t="shared" si="0"/>
        <v>32086578940.950001</v>
      </c>
      <c r="F7" s="20">
        <f t="shared" si="0"/>
        <v>0</v>
      </c>
      <c r="G7" s="20">
        <f t="shared" si="0"/>
        <v>39916858572.949997</v>
      </c>
      <c r="H7" s="20">
        <f t="shared" si="0"/>
        <v>11059646971.26</v>
      </c>
      <c r="I7" s="20">
        <f t="shared" si="0"/>
        <v>29346104490.91</v>
      </c>
      <c r="J7" s="21">
        <f t="shared" ref="J7:J39" si="1">+H7/G7</f>
        <v>0.27706706806719167</v>
      </c>
      <c r="L7" s="13"/>
    </row>
    <row r="8" spans="1:12" x14ac:dyDescent="0.25">
      <c r="A8" s="19" t="s">
        <v>14</v>
      </c>
      <c r="B8" s="19"/>
      <c r="C8" s="19" t="s">
        <v>15</v>
      </c>
      <c r="D8" s="20">
        <f t="shared" ref="D8:I8" si="2">+D9+D12+D15</f>
        <v>1728300000</v>
      </c>
      <c r="E8" s="20">
        <f t="shared" si="2"/>
        <v>0</v>
      </c>
      <c r="F8" s="20">
        <f t="shared" si="2"/>
        <v>0</v>
      </c>
      <c r="G8" s="20">
        <f t="shared" si="2"/>
        <v>1728300000</v>
      </c>
      <c r="H8" s="20">
        <f t="shared" si="2"/>
        <v>72763302</v>
      </c>
      <c r="I8" s="20">
        <f t="shared" si="2"/>
        <v>1661633334</v>
      </c>
      <c r="J8" s="21">
        <f t="shared" si="1"/>
        <v>4.210108314528728E-2</v>
      </c>
      <c r="L8" s="13"/>
    </row>
    <row r="9" spans="1:12" x14ac:dyDescent="0.25">
      <c r="A9" s="19" t="s">
        <v>16</v>
      </c>
      <c r="B9" s="19"/>
      <c r="C9" s="19" t="s">
        <v>17</v>
      </c>
      <c r="D9" s="20">
        <f>+D10</f>
        <v>1328300000</v>
      </c>
      <c r="E9" s="20">
        <f t="shared" ref="E9:I10" si="3">+E10</f>
        <v>0</v>
      </c>
      <c r="F9" s="20">
        <f t="shared" si="3"/>
        <v>0</v>
      </c>
      <c r="G9" s="20">
        <f t="shared" si="3"/>
        <v>1328300000</v>
      </c>
      <c r="H9" s="20">
        <f t="shared" si="3"/>
        <v>0</v>
      </c>
      <c r="I9" s="20">
        <f t="shared" si="3"/>
        <v>1328300000</v>
      </c>
      <c r="J9" s="21">
        <f t="shared" si="1"/>
        <v>0</v>
      </c>
      <c r="L9" s="13"/>
    </row>
    <row r="10" spans="1:12" x14ac:dyDescent="0.25">
      <c r="A10" s="19" t="s">
        <v>18</v>
      </c>
      <c r="B10" s="19"/>
      <c r="C10" s="19" t="s">
        <v>19</v>
      </c>
      <c r="D10" s="20">
        <f>+D11</f>
        <v>1328300000</v>
      </c>
      <c r="E10" s="20">
        <f t="shared" si="3"/>
        <v>0</v>
      </c>
      <c r="F10" s="20">
        <f t="shared" si="3"/>
        <v>0</v>
      </c>
      <c r="G10" s="20">
        <f t="shared" si="3"/>
        <v>1328300000</v>
      </c>
      <c r="H10" s="20">
        <f t="shared" si="3"/>
        <v>0</v>
      </c>
      <c r="I10" s="20">
        <f t="shared" si="3"/>
        <v>1328300000</v>
      </c>
      <c r="J10" s="21">
        <f t="shared" si="1"/>
        <v>0</v>
      </c>
      <c r="L10" s="13"/>
    </row>
    <row r="11" spans="1:12" x14ac:dyDescent="0.25">
      <c r="A11" s="22">
        <v>11010101</v>
      </c>
      <c r="B11" s="22">
        <v>102</v>
      </c>
      <c r="C11" s="22" t="s">
        <v>20</v>
      </c>
      <c r="D11" s="14">
        <v>1328300000</v>
      </c>
      <c r="E11" s="14">
        <v>0</v>
      </c>
      <c r="F11" s="14">
        <v>0</v>
      </c>
      <c r="G11" s="14">
        <v>1328300000</v>
      </c>
      <c r="H11" s="14">
        <v>0</v>
      </c>
      <c r="I11" s="14">
        <v>1328300000</v>
      </c>
      <c r="J11" s="23">
        <f t="shared" si="1"/>
        <v>0</v>
      </c>
      <c r="L11" s="13"/>
    </row>
    <row r="12" spans="1:12" x14ac:dyDescent="0.25">
      <c r="A12" s="19" t="s">
        <v>21</v>
      </c>
      <c r="B12" s="19"/>
      <c r="C12" s="19" t="s">
        <v>22</v>
      </c>
      <c r="D12" s="20">
        <f>+D13</f>
        <v>400000000</v>
      </c>
      <c r="E12" s="20">
        <f t="shared" ref="E12:I13" si="4">+E13</f>
        <v>0</v>
      </c>
      <c r="F12" s="20">
        <f t="shared" si="4"/>
        <v>0</v>
      </c>
      <c r="G12" s="20">
        <f t="shared" si="4"/>
        <v>400000000</v>
      </c>
      <c r="H12" s="20">
        <f>+H13</f>
        <v>66666666</v>
      </c>
      <c r="I12" s="20">
        <f t="shared" si="4"/>
        <v>333333334</v>
      </c>
      <c r="J12" s="21">
        <f t="shared" si="1"/>
        <v>0.16666666499999999</v>
      </c>
      <c r="L12" s="13"/>
    </row>
    <row r="13" spans="1:12" x14ac:dyDescent="0.25">
      <c r="A13" s="19" t="s">
        <v>23</v>
      </c>
      <c r="B13" s="19"/>
      <c r="C13" s="19" t="s">
        <v>24</v>
      </c>
      <c r="D13" s="20">
        <f>+D14</f>
        <v>400000000</v>
      </c>
      <c r="E13" s="20">
        <f t="shared" si="4"/>
        <v>0</v>
      </c>
      <c r="F13" s="20">
        <f t="shared" si="4"/>
        <v>0</v>
      </c>
      <c r="G13" s="20">
        <f t="shared" si="4"/>
        <v>400000000</v>
      </c>
      <c r="H13" s="20">
        <f>+H14</f>
        <v>66666666</v>
      </c>
      <c r="I13" s="20">
        <f t="shared" si="4"/>
        <v>333333334</v>
      </c>
      <c r="J13" s="21">
        <f t="shared" si="1"/>
        <v>0.16666666499999999</v>
      </c>
      <c r="L13" s="13"/>
    </row>
    <row r="14" spans="1:12" x14ac:dyDescent="0.25">
      <c r="A14" s="22">
        <v>11020100</v>
      </c>
      <c r="B14" s="22">
        <v>101</v>
      </c>
      <c r="C14" s="22" t="s">
        <v>25</v>
      </c>
      <c r="D14" s="14">
        <v>400000000</v>
      </c>
      <c r="E14" s="14">
        <v>0</v>
      </c>
      <c r="F14" s="14">
        <v>0</v>
      </c>
      <c r="G14" s="14">
        <v>400000000</v>
      </c>
      <c r="H14" s="14">
        <v>66666666</v>
      </c>
      <c r="I14" s="14">
        <v>333333334</v>
      </c>
      <c r="J14" s="23">
        <f t="shared" si="1"/>
        <v>0.16666666499999999</v>
      </c>
      <c r="L14" s="13"/>
    </row>
    <row r="15" spans="1:12" x14ac:dyDescent="0.25">
      <c r="A15" s="19" t="s">
        <v>57</v>
      </c>
      <c r="B15" s="19"/>
      <c r="C15" s="19" t="s">
        <v>58</v>
      </c>
      <c r="D15" s="20">
        <f>+D16</f>
        <v>0</v>
      </c>
      <c r="E15" s="20">
        <f t="shared" ref="E15:I16" si="5">+E16</f>
        <v>0</v>
      </c>
      <c r="F15" s="20">
        <f t="shared" si="5"/>
        <v>0</v>
      </c>
      <c r="G15" s="20">
        <f t="shared" si="5"/>
        <v>0</v>
      </c>
      <c r="H15" s="20">
        <f>+H16</f>
        <v>6096636</v>
      </c>
      <c r="I15" s="20">
        <f t="shared" si="5"/>
        <v>0</v>
      </c>
      <c r="J15" s="21">
        <v>0</v>
      </c>
      <c r="L15" s="13"/>
    </row>
    <row r="16" spans="1:12" x14ac:dyDescent="0.25">
      <c r="A16" s="19" t="s">
        <v>59</v>
      </c>
      <c r="B16" s="19"/>
      <c r="C16" s="19" t="s">
        <v>60</v>
      </c>
      <c r="D16" s="20">
        <f>+D17</f>
        <v>0</v>
      </c>
      <c r="E16" s="20">
        <f t="shared" si="5"/>
        <v>0</v>
      </c>
      <c r="F16" s="20">
        <f t="shared" si="5"/>
        <v>0</v>
      </c>
      <c r="G16" s="20">
        <f t="shared" si="5"/>
        <v>0</v>
      </c>
      <c r="H16" s="20">
        <f>+H17</f>
        <v>6096636</v>
      </c>
      <c r="I16" s="20">
        <f t="shared" si="5"/>
        <v>0</v>
      </c>
      <c r="J16" s="21">
        <v>0</v>
      </c>
      <c r="L16" s="13"/>
    </row>
    <row r="17" spans="1:12" x14ac:dyDescent="0.25">
      <c r="A17" s="22">
        <v>11030300</v>
      </c>
      <c r="B17" s="22">
        <v>101</v>
      </c>
      <c r="C17" s="22" t="s">
        <v>61</v>
      </c>
      <c r="D17" s="14">
        <v>0</v>
      </c>
      <c r="E17" s="14">
        <v>0</v>
      </c>
      <c r="F17" s="14">
        <v>0</v>
      </c>
      <c r="G17" s="14">
        <v>0</v>
      </c>
      <c r="H17" s="14">
        <v>6096636</v>
      </c>
      <c r="I17" s="14">
        <v>0</v>
      </c>
      <c r="J17" s="23">
        <v>0</v>
      </c>
      <c r="L17" s="13"/>
    </row>
    <row r="18" spans="1:12" x14ac:dyDescent="0.25">
      <c r="A18" s="19" t="s">
        <v>26</v>
      </c>
      <c r="B18" s="19"/>
      <c r="C18" s="19" t="s">
        <v>27</v>
      </c>
      <c r="D18" s="20">
        <f t="shared" ref="D18:I18" si="6">+D19+D27</f>
        <v>6101979632</v>
      </c>
      <c r="E18" s="20">
        <f t="shared" si="6"/>
        <v>32086578940.950001</v>
      </c>
      <c r="F18" s="20">
        <f t="shared" si="6"/>
        <v>0</v>
      </c>
      <c r="G18" s="20">
        <f t="shared" si="6"/>
        <v>38188558572.949997</v>
      </c>
      <c r="H18" s="20">
        <f t="shared" si="6"/>
        <v>10986883669.26</v>
      </c>
      <c r="I18" s="20">
        <f t="shared" si="6"/>
        <v>27684471156.91</v>
      </c>
      <c r="J18" s="21">
        <f t="shared" si="1"/>
        <v>0.28770092613661286</v>
      </c>
      <c r="L18" s="13"/>
    </row>
    <row r="19" spans="1:12" x14ac:dyDescent="0.25">
      <c r="A19" s="19" t="s">
        <v>28</v>
      </c>
      <c r="B19" s="19"/>
      <c r="C19" s="19" t="s">
        <v>29</v>
      </c>
      <c r="D19" s="20">
        <f t="shared" ref="D19:I19" si="7">+D20</f>
        <v>6101979632</v>
      </c>
      <c r="E19" s="20">
        <f t="shared" si="7"/>
        <v>14077846063.369999</v>
      </c>
      <c r="F19" s="20">
        <f t="shared" si="7"/>
        <v>0</v>
      </c>
      <c r="G19" s="20">
        <f t="shared" si="7"/>
        <v>20179825695.369999</v>
      </c>
      <c r="H19" s="20">
        <f t="shared" si="7"/>
        <v>70000000</v>
      </c>
      <c r="I19" s="20">
        <f t="shared" si="7"/>
        <v>20109825695.369999</v>
      </c>
      <c r="J19" s="21">
        <f t="shared" si="1"/>
        <v>3.4688109330924797E-3</v>
      </c>
      <c r="L19" s="13"/>
    </row>
    <row r="20" spans="1:12" x14ac:dyDescent="0.25">
      <c r="A20" s="19" t="s">
        <v>30</v>
      </c>
      <c r="B20" s="19"/>
      <c r="C20" s="19" t="s">
        <v>31</v>
      </c>
      <c r="D20" s="20">
        <f t="shared" ref="D20:I20" si="8">SUM(D21:D26)</f>
        <v>6101979632</v>
      </c>
      <c r="E20" s="20">
        <f t="shared" si="8"/>
        <v>14077846063.369999</v>
      </c>
      <c r="F20" s="20">
        <f t="shared" si="8"/>
        <v>0</v>
      </c>
      <c r="G20" s="20">
        <f t="shared" si="8"/>
        <v>20179825695.369999</v>
      </c>
      <c r="H20" s="20">
        <f t="shared" si="8"/>
        <v>70000000</v>
      </c>
      <c r="I20" s="20">
        <f t="shared" si="8"/>
        <v>20109825695.369999</v>
      </c>
      <c r="J20" s="21">
        <f t="shared" si="1"/>
        <v>3.4688109330924797E-3</v>
      </c>
      <c r="L20" s="13"/>
    </row>
    <row r="21" spans="1:12" ht="25.5" x14ac:dyDescent="0.25">
      <c r="A21" s="22">
        <v>12040100</v>
      </c>
      <c r="B21" s="22">
        <v>115</v>
      </c>
      <c r="C21" s="24" t="s">
        <v>32</v>
      </c>
      <c r="D21" s="14">
        <v>6101979632</v>
      </c>
      <c r="E21" s="14">
        <v>227454130.37</v>
      </c>
      <c r="F21" s="14">
        <v>0</v>
      </c>
      <c r="G21" s="14">
        <v>6329433762.3699999</v>
      </c>
      <c r="H21" s="14">
        <v>0</v>
      </c>
      <c r="I21" s="14">
        <v>6329433762.3699999</v>
      </c>
      <c r="J21" s="23">
        <f t="shared" si="1"/>
        <v>0</v>
      </c>
      <c r="L21" s="13"/>
    </row>
    <row r="22" spans="1:12" ht="25.5" x14ac:dyDescent="0.25">
      <c r="A22" s="22">
        <v>12040124</v>
      </c>
      <c r="B22" s="22">
        <v>126</v>
      </c>
      <c r="C22" s="24" t="s">
        <v>62</v>
      </c>
      <c r="D22" s="14">
        <v>0</v>
      </c>
      <c r="E22" s="14">
        <v>249846939</v>
      </c>
      <c r="F22" s="14">
        <v>0</v>
      </c>
      <c r="G22" s="14">
        <v>249846939</v>
      </c>
      <c r="H22" s="14">
        <v>70000000</v>
      </c>
      <c r="I22" s="14">
        <v>179846939</v>
      </c>
      <c r="J22" s="23">
        <f t="shared" si="1"/>
        <v>0.28017153334025835</v>
      </c>
      <c r="L22" s="13"/>
    </row>
    <row r="23" spans="1:12" ht="25.5" x14ac:dyDescent="0.25">
      <c r="A23" s="22">
        <v>12040127</v>
      </c>
      <c r="B23" s="22">
        <v>128</v>
      </c>
      <c r="C23" s="24" t="s">
        <v>33</v>
      </c>
      <c r="D23" s="14">
        <v>0</v>
      </c>
      <c r="E23" s="14">
        <v>544092874</v>
      </c>
      <c r="F23" s="14">
        <v>0</v>
      </c>
      <c r="G23" s="14">
        <v>544092874</v>
      </c>
      <c r="H23" s="14">
        <v>0</v>
      </c>
      <c r="I23" s="14">
        <v>544092874</v>
      </c>
      <c r="J23" s="23">
        <f t="shared" si="1"/>
        <v>0</v>
      </c>
      <c r="L23" s="13"/>
    </row>
    <row r="24" spans="1:12" ht="38.25" x14ac:dyDescent="0.25">
      <c r="A24" s="22">
        <v>12040128</v>
      </c>
      <c r="B24" s="22">
        <v>129</v>
      </c>
      <c r="C24" s="24" t="s">
        <v>34</v>
      </c>
      <c r="D24" s="14">
        <v>0</v>
      </c>
      <c r="E24" s="14">
        <v>86968673</v>
      </c>
      <c r="F24" s="14">
        <v>0</v>
      </c>
      <c r="G24" s="14">
        <v>86968673</v>
      </c>
      <c r="H24" s="14">
        <v>0</v>
      </c>
      <c r="I24" s="14">
        <v>86968673</v>
      </c>
      <c r="J24" s="23">
        <f t="shared" si="1"/>
        <v>0</v>
      </c>
      <c r="L24" s="13"/>
    </row>
    <row r="25" spans="1:12" ht="38.25" x14ac:dyDescent="0.25">
      <c r="A25" s="22">
        <v>12040129</v>
      </c>
      <c r="B25" s="22">
        <v>130</v>
      </c>
      <c r="C25" s="24" t="s">
        <v>35</v>
      </c>
      <c r="D25" s="14">
        <v>0</v>
      </c>
      <c r="E25" s="14">
        <v>12796385197</v>
      </c>
      <c r="F25" s="14">
        <v>0</v>
      </c>
      <c r="G25" s="14">
        <v>12796385197</v>
      </c>
      <c r="H25" s="14">
        <v>0</v>
      </c>
      <c r="I25" s="14">
        <v>12796385197</v>
      </c>
      <c r="J25" s="23">
        <f t="shared" si="1"/>
        <v>0</v>
      </c>
      <c r="L25" s="13"/>
    </row>
    <row r="26" spans="1:12" ht="25.5" x14ac:dyDescent="0.25">
      <c r="A26" s="22">
        <v>12040133</v>
      </c>
      <c r="B26" s="22">
        <v>134</v>
      </c>
      <c r="C26" s="24" t="s">
        <v>36</v>
      </c>
      <c r="D26" s="14">
        <v>0</v>
      </c>
      <c r="E26" s="14">
        <v>173098250</v>
      </c>
      <c r="F26" s="14">
        <v>0</v>
      </c>
      <c r="G26" s="14">
        <v>173098250</v>
      </c>
      <c r="H26" s="14">
        <v>0</v>
      </c>
      <c r="I26" s="14">
        <v>173098250</v>
      </c>
      <c r="J26" s="23">
        <f t="shared" si="1"/>
        <v>0</v>
      </c>
      <c r="L26" s="13"/>
    </row>
    <row r="27" spans="1:12" x14ac:dyDescent="0.25">
      <c r="A27" s="19" t="s">
        <v>37</v>
      </c>
      <c r="B27" s="19"/>
      <c r="C27" s="19" t="s">
        <v>38</v>
      </c>
      <c r="D27" s="20">
        <f t="shared" ref="D27:I27" si="9">+D28</f>
        <v>0</v>
      </c>
      <c r="E27" s="20">
        <f t="shared" si="9"/>
        <v>18008732877.580002</v>
      </c>
      <c r="F27" s="20">
        <f t="shared" si="9"/>
        <v>0</v>
      </c>
      <c r="G27" s="20">
        <f t="shared" si="9"/>
        <v>18008732877.580002</v>
      </c>
      <c r="H27" s="20">
        <f t="shared" si="9"/>
        <v>10916883669.26</v>
      </c>
      <c r="I27" s="20">
        <f t="shared" si="9"/>
        <v>7574645461.54</v>
      </c>
      <c r="J27" s="21">
        <f t="shared" si="1"/>
        <v>0.60619943354543226</v>
      </c>
    </row>
    <row r="28" spans="1:12" x14ac:dyDescent="0.25">
      <c r="A28" s="19" t="s">
        <v>39</v>
      </c>
      <c r="B28" s="19"/>
      <c r="C28" s="19" t="s">
        <v>40</v>
      </c>
      <c r="D28" s="20">
        <f t="shared" ref="D28:I28" si="10">SUM(D29:D39)</f>
        <v>0</v>
      </c>
      <c r="E28" s="20">
        <f t="shared" si="10"/>
        <v>18008732877.580002</v>
      </c>
      <c r="F28" s="20">
        <f t="shared" si="10"/>
        <v>0</v>
      </c>
      <c r="G28" s="20">
        <f t="shared" si="10"/>
        <v>18008732877.580002</v>
      </c>
      <c r="H28" s="20">
        <f t="shared" si="10"/>
        <v>10916883669.26</v>
      </c>
      <c r="I28" s="20">
        <f t="shared" si="10"/>
        <v>7574645461.54</v>
      </c>
      <c r="J28" s="21">
        <f t="shared" si="1"/>
        <v>0.60619943354543226</v>
      </c>
      <c r="L28" s="13"/>
    </row>
    <row r="29" spans="1:12" x14ac:dyDescent="0.25">
      <c r="A29" s="22">
        <v>12050100</v>
      </c>
      <c r="B29" s="22">
        <v>101</v>
      </c>
      <c r="C29" s="22" t="s">
        <v>41</v>
      </c>
      <c r="D29" s="14">
        <v>0</v>
      </c>
      <c r="E29" s="14">
        <v>0</v>
      </c>
      <c r="F29" s="14">
        <v>0</v>
      </c>
      <c r="G29" s="14">
        <v>0</v>
      </c>
      <c r="H29" s="14">
        <v>349462921.22000003</v>
      </c>
      <c r="I29" s="14">
        <v>0</v>
      </c>
      <c r="J29" s="23">
        <v>0</v>
      </c>
      <c r="L29" s="13"/>
    </row>
    <row r="30" spans="1:12" x14ac:dyDescent="0.25">
      <c r="A30" s="22">
        <v>12050101</v>
      </c>
      <c r="B30" s="22">
        <v>101</v>
      </c>
      <c r="C30" s="22" t="s">
        <v>42</v>
      </c>
      <c r="D30" s="14">
        <v>0</v>
      </c>
      <c r="E30" s="14">
        <v>0</v>
      </c>
      <c r="F30" s="14">
        <v>0</v>
      </c>
      <c r="G30" s="14">
        <v>0</v>
      </c>
      <c r="H30" s="14">
        <v>133333332</v>
      </c>
      <c r="I30" s="14">
        <v>0</v>
      </c>
      <c r="J30" s="23">
        <v>0</v>
      </c>
    </row>
    <row r="31" spans="1:12" x14ac:dyDescent="0.25">
      <c r="A31" s="22">
        <v>12050113</v>
      </c>
      <c r="B31" s="22">
        <v>101</v>
      </c>
      <c r="C31" s="22" t="s">
        <v>43</v>
      </c>
      <c r="D31" s="14">
        <v>0</v>
      </c>
      <c r="E31" s="14">
        <v>591059947.58000004</v>
      </c>
      <c r="F31" s="14">
        <v>0</v>
      </c>
      <c r="G31" s="14">
        <v>591059947.58000004</v>
      </c>
      <c r="H31" s="14">
        <v>591059947.58000004</v>
      </c>
      <c r="I31" s="14">
        <v>0</v>
      </c>
      <c r="J31" s="23">
        <f t="shared" si="1"/>
        <v>1</v>
      </c>
    </row>
    <row r="32" spans="1:12" ht="25.5" x14ac:dyDescent="0.25">
      <c r="A32" s="25">
        <v>12050112</v>
      </c>
      <c r="B32" s="22">
        <v>118</v>
      </c>
      <c r="C32" s="24" t="s">
        <v>44</v>
      </c>
      <c r="D32" s="26">
        <v>0</v>
      </c>
      <c r="E32" s="26">
        <v>1372915184</v>
      </c>
      <c r="F32" s="26">
        <v>0</v>
      </c>
      <c r="G32" s="27">
        <f>+D32+E32-F32</f>
        <v>1372915184</v>
      </c>
      <c r="H32" s="26">
        <v>1301920465</v>
      </c>
      <c r="I32" s="14">
        <f>+G32-H32</f>
        <v>70994719</v>
      </c>
      <c r="J32" s="23">
        <f t="shared" si="1"/>
        <v>0.94828907143909913</v>
      </c>
    </row>
    <row r="33" spans="1:10" ht="25.5" x14ac:dyDescent="0.25">
      <c r="A33" s="25">
        <v>12050112</v>
      </c>
      <c r="B33" s="22">
        <v>128</v>
      </c>
      <c r="C33" s="24" t="s">
        <v>45</v>
      </c>
      <c r="D33" s="26">
        <v>0</v>
      </c>
      <c r="E33" s="26">
        <v>6822380115</v>
      </c>
      <c r="F33" s="26">
        <v>0</v>
      </c>
      <c r="G33" s="27">
        <f t="shared" ref="G33:G39" si="11">+D33+E33-F33</f>
        <v>6822380115</v>
      </c>
      <c r="H33" s="26">
        <v>1793780000</v>
      </c>
      <c r="I33" s="14">
        <f t="shared" ref="I33:I39" si="12">+G33-H33</f>
        <v>5028600115</v>
      </c>
      <c r="J33" s="23">
        <f t="shared" si="1"/>
        <v>0.26292583669680208</v>
      </c>
    </row>
    <row r="34" spans="1:10" ht="38.25" x14ac:dyDescent="0.25">
      <c r="A34" s="25">
        <v>12050112</v>
      </c>
      <c r="B34" s="22">
        <v>129</v>
      </c>
      <c r="C34" s="24" t="s">
        <v>46</v>
      </c>
      <c r="D34" s="26">
        <v>0</v>
      </c>
      <c r="E34" s="26">
        <v>1298215800</v>
      </c>
      <c r="F34" s="26">
        <v>0</v>
      </c>
      <c r="G34" s="27">
        <f t="shared" si="11"/>
        <v>1298215800</v>
      </c>
      <c r="H34" s="26">
        <v>224710000</v>
      </c>
      <c r="I34" s="14">
        <f t="shared" si="12"/>
        <v>1073505800</v>
      </c>
      <c r="J34" s="23">
        <f t="shared" si="1"/>
        <v>0.17309140745321386</v>
      </c>
    </row>
    <row r="35" spans="1:10" ht="38.25" x14ac:dyDescent="0.25">
      <c r="A35" s="25">
        <v>12050112</v>
      </c>
      <c r="B35" s="22">
        <v>130</v>
      </c>
      <c r="C35" s="24" t="s">
        <v>47</v>
      </c>
      <c r="D35" s="14">
        <v>0</v>
      </c>
      <c r="E35" s="14">
        <v>5409519443</v>
      </c>
      <c r="F35" s="26">
        <v>0</v>
      </c>
      <c r="G35" s="27">
        <f t="shared" si="11"/>
        <v>5409519443</v>
      </c>
      <c r="H35" s="26">
        <v>5243009592.46</v>
      </c>
      <c r="I35" s="14">
        <f t="shared" si="12"/>
        <v>166509850.53999996</v>
      </c>
      <c r="J35" s="23">
        <f t="shared" si="1"/>
        <v>0.96921910489563612</v>
      </c>
    </row>
    <row r="36" spans="1:10" ht="38.25" x14ac:dyDescent="0.25">
      <c r="A36" s="25">
        <v>12050112</v>
      </c>
      <c r="B36" s="22">
        <v>131</v>
      </c>
      <c r="C36" s="24" t="s">
        <v>48</v>
      </c>
      <c r="D36" s="26">
        <v>0</v>
      </c>
      <c r="E36" s="26">
        <v>60327453</v>
      </c>
      <c r="F36" s="26">
        <v>0</v>
      </c>
      <c r="G36" s="27">
        <f t="shared" si="11"/>
        <v>60327453</v>
      </c>
      <c r="H36" s="26">
        <v>12834452</v>
      </c>
      <c r="I36" s="14">
        <f t="shared" si="12"/>
        <v>47493001</v>
      </c>
      <c r="J36" s="23">
        <f t="shared" si="1"/>
        <v>0.21274645889658228</v>
      </c>
    </row>
    <row r="37" spans="1:10" ht="25.5" x14ac:dyDescent="0.25">
      <c r="A37" s="25">
        <v>12050112</v>
      </c>
      <c r="B37" s="22">
        <v>132</v>
      </c>
      <c r="C37" s="24" t="s">
        <v>49</v>
      </c>
      <c r="D37" s="26">
        <v>0</v>
      </c>
      <c r="E37" s="26">
        <v>312344745</v>
      </c>
      <c r="F37" s="26">
        <v>0</v>
      </c>
      <c r="G37" s="27">
        <f t="shared" si="11"/>
        <v>312344745</v>
      </c>
      <c r="H37" s="26">
        <v>312344745</v>
      </c>
      <c r="I37" s="14">
        <f t="shared" si="12"/>
        <v>0</v>
      </c>
      <c r="J37" s="23">
        <f t="shared" si="1"/>
        <v>1</v>
      </c>
    </row>
    <row r="38" spans="1:10" ht="25.5" x14ac:dyDescent="0.25">
      <c r="A38" s="25">
        <v>12050112</v>
      </c>
      <c r="B38" s="22">
        <v>133</v>
      </c>
      <c r="C38" s="24" t="s">
        <v>50</v>
      </c>
      <c r="D38" s="26">
        <v>0</v>
      </c>
      <c r="E38" s="26">
        <v>437454400</v>
      </c>
      <c r="F38" s="26">
        <v>0</v>
      </c>
      <c r="G38" s="27">
        <f t="shared" si="11"/>
        <v>437454400</v>
      </c>
      <c r="H38" s="26">
        <v>403681600</v>
      </c>
      <c r="I38" s="14">
        <f t="shared" si="12"/>
        <v>33772800</v>
      </c>
      <c r="J38" s="23">
        <f t="shared" si="1"/>
        <v>0.92279698181113279</v>
      </c>
    </row>
    <row r="39" spans="1:10" ht="25.5" x14ac:dyDescent="0.25">
      <c r="A39" s="25">
        <v>12050112</v>
      </c>
      <c r="B39" s="22">
        <v>134</v>
      </c>
      <c r="C39" s="24" t="s">
        <v>51</v>
      </c>
      <c r="D39" s="26">
        <v>0</v>
      </c>
      <c r="E39" s="26">
        <v>1704515790</v>
      </c>
      <c r="F39" s="26">
        <v>0</v>
      </c>
      <c r="G39" s="27">
        <f t="shared" si="11"/>
        <v>1704515790</v>
      </c>
      <c r="H39" s="26">
        <v>550746614</v>
      </c>
      <c r="I39" s="14">
        <f t="shared" si="12"/>
        <v>1153769176</v>
      </c>
      <c r="J39" s="23">
        <f t="shared" si="1"/>
        <v>0.32311030336656488</v>
      </c>
    </row>
  </sheetData>
  <autoFilter ref="A6:J39" xr:uid="{00000000-0009-0000-0000-000002000000}"/>
  <mergeCells count="3">
    <mergeCell ref="A1:J1"/>
    <mergeCell ref="A2:J2"/>
    <mergeCell ref="A3:J3"/>
  </mergeCells>
  <pageMargins left="0" right="0" top="0" bottom="0" header="0" footer="0"/>
  <pageSetup fitToWidth="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49C2-F298-41E9-A8D6-BECBB2A3E614}">
  <sheetPr>
    <outlinePr summaryBelow="0" summaryRight="0"/>
    <pageSetUpPr autoPageBreaks="0" fitToPage="1"/>
  </sheetPr>
  <dimension ref="A1:O70"/>
  <sheetViews>
    <sheetView showOutlineSymbols="0" zoomScale="80" zoomScaleNormal="80" workbookViewId="0">
      <pane ySplit="6" topLeftCell="A7" activePane="bottomLeft" state="frozen"/>
      <selection activeCell="A6" sqref="A6"/>
      <selection pane="bottomLeft" activeCell="E16" sqref="E16"/>
    </sheetView>
  </sheetViews>
  <sheetFormatPr baseColWidth="10" defaultColWidth="6.85546875" defaultRowHeight="12.75" customHeight="1" x14ac:dyDescent="0.25"/>
  <cols>
    <col min="1" max="1" width="14" style="1" customWidth="1"/>
    <col min="2" max="2" width="7" style="1" customWidth="1"/>
    <col min="3" max="3" width="42.28515625" style="1" customWidth="1"/>
    <col min="4" max="5" width="19.5703125" style="1" customWidth="1"/>
    <col min="6" max="8" width="11.140625" style="1" customWidth="1"/>
    <col min="9" max="14" width="19.5703125" style="1" customWidth="1"/>
    <col min="15" max="15" width="8.7109375" style="1" customWidth="1"/>
    <col min="16" max="16384" width="6.85546875" style="1"/>
  </cols>
  <sheetData>
    <row r="1" spans="1:15" s="47" customFormat="1" ht="12.7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s="47" customFormat="1" ht="12.75" customHeight="1" x14ac:dyDescent="0.25">
      <c r="A2" s="48" t="s">
        <v>64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s="47" customFormat="1" ht="12.75" customHeight="1" x14ac:dyDescent="0.25">
      <c r="A3" s="38" t="s">
        <v>142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s="47" customFormat="1" ht="12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47" customFormat="1" ht="12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25.5" x14ac:dyDescent="0.25">
      <c r="A6" s="46" t="s">
        <v>2</v>
      </c>
      <c r="B6" s="46" t="s">
        <v>3</v>
      </c>
      <c r="C6" s="46" t="s">
        <v>4</v>
      </c>
      <c r="D6" s="46" t="s">
        <v>5</v>
      </c>
      <c r="E6" s="46" t="s">
        <v>6</v>
      </c>
      <c r="F6" s="46" t="s">
        <v>141</v>
      </c>
      <c r="G6" s="46" t="s">
        <v>140</v>
      </c>
      <c r="H6" s="45" t="s">
        <v>139</v>
      </c>
      <c r="I6" s="45" t="s">
        <v>138</v>
      </c>
      <c r="J6" s="46" t="s">
        <v>137</v>
      </c>
      <c r="K6" s="46" t="s">
        <v>136</v>
      </c>
      <c r="L6" s="46" t="s">
        <v>135</v>
      </c>
      <c r="M6" s="46" t="s">
        <v>134</v>
      </c>
      <c r="N6" s="45" t="s">
        <v>133</v>
      </c>
      <c r="O6" s="44" t="s">
        <v>11</v>
      </c>
    </row>
    <row r="7" spans="1:15" x14ac:dyDescent="0.2">
      <c r="A7" s="19" t="s">
        <v>132</v>
      </c>
      <c r="B7" s="19"/>
      <c r="C7" s="19" t="s">
        <v>131</v>
      </c>
      <c r="D7" s="20">
        <f>+D8+D53</f>
        <v>7830279632</v>
      </c>
      <c r="E7" s="20">
        <f>+E8+E53</f>
        <v>19036615202.950001</v>
      </c>
      <c r="F7" s="20">
        <f>+F8+F53</f>
        <v>0</v>
      </c>
      <c r="G7" s="20">
        <f>+G8+G53</f>
        <v>0</v>
      </c>
      <c r="H7" s="20">
        <f>+H8+H53</f>
        <v>0</v>
      </c>
      <c r="I7" s="20">
        <f>+I8+I53</f>
        <v>26866894834.949997</v>
      </c>
      <c r="J7" s="20">
        <f>+J8+J53</f>
        <v>24416236256</v>
      </c>
      <c r="K7" s="20">
        <f>+K8+K53</f>
        <v>24414736256</v>
      </c>
      <c r="L7" s="20">
        <f>+L8+L53</f>
        <v>17483214978</v>
      </c>
      <c r="M7" s="20">
        <f>+M8+M53</f>
        <v>6009383186</v>
      </c>
      <c r="N7" s="20">
        <f>+N8+N53</f>
        <v>2450658578.9499998</v>
      </c>
      <c r="O7" s="43">
        <f>+K7/I7</f>
        <v>0.90872936399929294</v>
      </c>
    </row>
    <row r="8" spans="1:15" x14ac:dyDescent="0.2">
      <c r="A8" s="19" t="s">
        <v>130</v>
      </c>
      <c r="B8" s="19"/>
      <c r="C8" s="19" t="s">
        <v>129</v>
      </c>
      <c r="D8" s="20">
        <f>+D9+D33</f>
        <v>1728300000</v>
      </c>
      <c r="E8" s="20">
        <f>+E9+E33</f>
        <v>591059947.58000004</v>
      </c>
      <c r="F8" s="20">
        <f>+F9+F33</f>
        <v>0</v>
      </c>
      <c r="G8" s="20">
        <f>+G9+G33</f>
        <v>0</v>
      </c>
      <c r="H8" s="20">
        <f>+H9+H33</f>
        <v>0</v>
      </c>
      <c r="I8" s="20">
        <f>+I9+I33</f>
        <v>2319359947.5799999</v>
      </c>
      <c r="J8" s="20">
        <f>+J9+J33</f>
        <v>168217070</v>
      </c>
      <c r="K8" s="20">
        <f>+K9+K33</f>
        <v>166717070</v>
      </c>
      <c r="L8" s="20">
        <f>+L9+L33</f>
        <v>65542048</v>
      </c>
      <c r="M8" s="20">
        <f>+M9+M33</f>
        <v>65542048</v>
      </c>
      <c r="N8" s="20">
        <f>+N9+N33</f>
        <v>2151142877.5799999</v>
      </c>
      <c r="O8" s="43">
        <f>+K8/I8</f>
        <v>7.1880636799799502E-2</v>
      </c>
    </row>
    <row r="9" spans="1:15" x14ac:dyDescent="0.2">
      <c r="A9" s="19" t="s">
        <v>128</v>
      </c>
      <c r="B9" s="19"/>
      <c r="C9" s="19" t="s">
        <v>127</v>
      </c>
      <c r="D9" s="20">
        <f>+D10+D23+D25+D29</f>
        <v>1633369604</v>
      </c>
      <c r="E9" s="20">
        <f>+E10+E23+E25+E29</f>
        <v>485319473</v>
      </c>
      <c r="F9" s="20">
        <f>+F10+F23+F25+F29</f>
        <v>0</v>
      </c>
      <c r="G9" s="20">
        <f>+G10+G23+G25+G29</f>
        <v>0</v>
      </c>
      <c r="H9" s="20">
        <f>+H10+H23+H25+H29</f>
        <v>0</v>
      </c>
      <c r="I9" s="20">
        <f>+I10+I23+I25+I29</f>
        <v>2118689077</v>
      </c>
      <c r="J9" s="20">
        <f>+J10+J23+J25+J29</f>
        <v>165885576</v>
      </c>
      <c r="K9" s="20">
        <f>+K10+K23+K25+K29</f>
        <v>165885576</v>
      </c>
      <c r="L9" s="20">
        <f>+L10+L23+L25+L29</f>
        <v>64710554</v>
      </c>
      <c r="M9" s="20">
        <f>+M10+M23+M25+M29</f>
        <v>64710554</v>
      </c>
      <c r="N9" s="20">
        <f>+N10+N23+N25+N29</f>
        <v>1952803501</v>
      </c>
      <c r="O9" s="43">
        <f>+K9/I9</f>
        <v>7.8296328517863029E-2</v>
      </c>
    </row>
    <row r="10" spans="1:15" x14ac:dyDescent="0.2">
      <c r="A10" s="19" t="s">
        <v>126</v>
      </c>
      <c r="B10" s="19"/>
      <c r="C10" s="19" t="s">
        <v>125</v>
      </c>
      <c r="D10" s="20">
        <f>SUM(D11:D22)</f>
        <v>1215818433</v>
      </c>
      <c r="E10" s="20">
        <f>SUM(E11:E22)</f>
        <v>47500000</v>
      </c>
      <c r="F10" s="20">
        <f>SUM(F11:F22)</f>
        <v>0</v>
      </c>
      <c r="G10" s="20">
        <f>SUM(G11:G22)</f>
        <v>0</v>
      </c>
      <c r="H10" s="20">
        <f>SUM(H11:H22)</f>
        <v>0</v>
      </c>
      <c r="I10" s="20">
        <f>SUM(I11:I22)</f>
        <v>1263318433</v>
      </c>
      <c r="J10" s="20">
        <f>SUM(J11:J22)</f>
        <v>64710554</v>
      </c>
      <c r="K10" s="20">
        <f>SUM(K11:K22)</f>
        <v>64710554</v>
      </c>
      <c r="L10" s="20">
        <f>SUM(L11:L22)</f>
        <v>64710554</v>
      </c>
      <c r="M10" s="20">
        <f>SUM(M11:M22)</f>
        <v>64710554</v>
      </c>
      <c r="N10" s="20">
        <f>SUM(N11:N22)</f>
        <v>1198607879</v>
      </c>
      <c r="O10" s="43">
        <f>+K10/I10</f>
        <v>5.1222678550119756E-2</v>
      </c>
    </row>
    <row r="11" spans="1:15" x14ac:dyDescent="0.2">
      <c r="A11" s="1">
        <v>21010100</v>
      </c>
      <c r="B11" s="1">
        <v>101</v>
      </c>
      <c r="C11" s="1" t="s">
        <v>124</v>
      </c>
      <c r="D11" s="3">
        <v>400000000</v>
      </c>
      <c r="E11" s="3">
        <v>0</v>
      </c>
      <c r="F11" s="3">
        <v>0</v>
      </c>
      <c r="G11" s="3">
        <v>0</v>
      </c>
      <c r="H11" s="3">
        <v>0</v>
      </c>
      <c r="I11" s="3">
        <v>400000000</v>
      </c>
      <c r="J11" s="3">
        <v>57192488</v>
      </c>
      <c r="K11" s="3">
        <v>57192488</v>
      </c>
      <c r="L11" s="3">
        <v>57192488</v>
      </c>
      <c r="M11" s="3">
        <v>57192488</v>
      </c>
      <c r="N11" s="3">
        <v>342807512</v>
      </c>
      <c r="O11" s="39">
        <f>+K11/I11</f>
        <v>0.14298121999999999</v>
      </c>
    </row>
    <row r="12" spans="1:15" x14ac:dyDescent="0.2">
      <c r="A12" s="1">
        <v>21010100</v>
      </c>
      <c r="B12" s="1">
        <v>102</v>
      </c>
      <c r="C12" s="1" t="s">
        <v>124</v>
      </c>
      <c r="D12" s="3">
        <v>469182960</v>
      </c>
      <c r="E12" s="3">
        <v>0</v>
      </c>
      <c r="F12" s="3">
        <v>0</v>
      </c>
      <c r="G12" s="3">
        <v>0</v>
      </c>
      <c r="H12" s="3">
        <v>0</v>
      </c>
      <c r="I12" s="3">
        <v>469182960</v>
      </c>
      <c r="J12" s="3">
        <v>0</v>
      </c>
      <c r="K12" s="3">
        <v>0</v>
      </c>
      <c r="L12" s="3">
        <v>0</v>
      </c>
      <c r="M12" s="3">
        <v>0</v>
      </c>
      <c r="N12" s="3">
        <v>469182960</v>
      </c>
      <c r="O12" s="39">
        <f>+K12/I12</f>
        <v>0</v>
      </c>
    </row>
    <row r="13" spans="1:15" x14ac:dyDescent="0.2">
      <c r="A13" s="1">
        <v>21010101</v>
      </c>
      <c r="B13" s="1">
        <v>102</v>
      </c>
      <c r="C13" s="1" t="s">
        <v>123</v>
      </c>
      <c r="D13" s="3">
        <v>79492757</v>
      </c>
      <c r="E13" s="3">
        <v>0</v>
      </c>
      <c r="F13" s="3">
        <v>0</v>
      </c>
      <c r="G13" s="3">
        <v>0</v>
      </c>
      <c r="H13" s="3">
        <v>0</v>
      </c>
      <c r="I13" s="3">
        <v>79492757</v>
      </c>
      <c r="J13" s="3">
        <v>0</v>
      </c>
      <c r="K13" s="3">
        <v>0</v>
      </c>
      <c r="L13" s="3">
        <v>0</v>
      </c>
      <c r="M13" s="3">
        <v>0</v>
      </c>
      <c r="N13" s="3">
        <v>79492757</v>
      </c>
      <c r="O13" s="39">
        <f>+K13/I13</f>
        <v>0</v>
      </c>
    </row>
    <row r="14" spans="1:15" x14ac:dyDescent="0.2">
      <c r="A14" s="1">
        <v>21010102</v>
      </c>
      <c r="B14" s="1">
        <v>102</v>
      </c>
      <c r="C14" s="1" t="s">
        <v>122</v>
      </c>
      <c r="D14" s="3">
        <v>38291709</v>
      </c>
      <c r="E14" s="3">
        <v>0</v>
      </c>
      <c r="F14" s="3">
        <v>0</v>
      </c>
      <c r="G14" s="3">
        <v>0</v>
      </c>
      <c r="H14" s="3">
        <v>0</v>
      </c>
      <c r="I14" s="3">
        <v>38291709</v>
      </c>
      <c r="J14" s="3">
        <v>0</v>
      </c>
      <c r="K14" s="3">
        <v>0</v>
      </c>
      <c r="L14" s="3">
        <v>0</v>
      </c>
      <c r="M14" s="3">
        <v>0</v>
      </c>
      <c r="N14" s="3">
        <v>38291709</v>
      </c>
      <c r="O14" s="39">
        <f>+K14/I14</f>
        <v>0</v>
      </c>
    </row>
    <row r="15" spans="1:15" x14ac:dyDescent="0.2">
      <c r="A15" s="1">
        <v>21010103</v>
      </c>
      <c r="B15" s="1">
        <v>102</v>
      </c>
      <c r="C15" s="1" t="s">
        <v>121</v>
      </c>
      <c r="D15" s="3">
        <v>38291709</v>
      </c>
      <c r="E15" s="3">
        <v>0</v>
      </c>
      <c r="F15" s="3">
        <v>0</v>
      </c>
      <c r="G15" s="3">
        <v>0</v>
      </c>
      <c r="H15" s="3">
        <v>0</v>
      </c>
      <c r="I15" s="3">
        <v>38291709</v>
      </c>
      <c r="J15" s="3">
        <v>0</v>
      </c>
      <c r="K15" s="3">
        <v>0</v>
      </c>
      <c r="L15" s="3">
        <v>0</v>
      </c>
      <c r="M15" s="3">
        <v>0</v>
      </c>
      <c r="N15" s="3">
        <v>38291709</v>
      </c>
      <c r="O15" s="39">
        <f>+K15/I15</f>
        <v>0</v>
      </c>
    </row>
    <row r="16" spans="1:15" x14ac:dyDescent="0.2">
      <c r="A16" s="1">
        <v>21010104</v>
      </c>
      <c r="B16" s="1">
        <v>102</v>
      </c>
      <c r="C16" s="1" t="s">
        <v>120</v>
      </c>
      <c r="D16" s="3">
        <v>4828794</v>
      </c>
      <c r="E16" s="3">
        <v>0</v>
      </c>
      <c r="F16" s="3">
        <v>0</v>
      </c>
      <c r="G16" s="3">
        <v>0</v>
      </c>
      <c r="H16" s="3">
        <v>0</v>
      </c>
      <c r="I16" s="3">
        <v>4828794</v>
      </c>
      <c r="J16" s="3">
        <v>0</v>
      </c>
      <c r="K16" s="3">
        <v>0</v>
      </c>
      <c r="L16" s="3">
        <v>0</v>
      </c>
      <c r="M16" s="3">
        <v>0</v>
      </c>
      <c r="N16" s="3">
        <v>4828794</v>
      </c>
      <c r="O16" s="39">
        <f>+K16/I16</f>
        <v>0</v>
      </c>
    </row>
    <row r="17" spans="1:15" x14ac:dyDescent="0.2">
      <c r="A17" s="1">
        <v>21010105</v>
      </c>
      <c r="B17" s="1">
        <v>102</v>
      </c>
      <c r="C17" s="1" t="s">
        <v>119</v>
      </c>
      <c r="D17" s="3">
        <v>25351170</v>
      </c>
      <c r="E17" s="3">
        <v>0</v>
      </c>
      <c r="F17" s="3">
        <v>0</v>
      </c>
      <c r="G17" s="3">
        <v>0</v>
      </c>
      <c r="H17" s="3">
        <v>0</v>
      </c>
      <c r="I17" s="3">
        <v>25351170</v>
      </c>
      <c r="J17" s="3">
        <v>0</v>
      </c>
      <c r="K17" s="3">
        <v>0</v>
      </c>
      <c r="L17" s="3">
        <v>0</v>
      </c>
      <c r="M17" s="3">
        <v>0</v>
      </c>
      <c r="N17" s="3">
        <v>25351170</v>
      </c>
      <c r="O17" s="39">
        <f>+K17/I17</f>
        <v>0</v>
      </c>
    </row>
    <row r="18" spans="1:15" x14ac:dyDescent="0.2">
      <c r="A18" s="1">
        <v>21010106</v>
      </c>
      <c r="B18" s="1">
        <v>102</v>
      </c>
      <c r="C18" s="1" t="s">
        <v>118</v>
      </c>
      <c r="D18" s="3">
        <v>37124356</v>
      </c>
      <c r="E18" s="3">
        <v>0</v>
      </c>
      <c r="F18" s="3">
        <v>0</v>
      </c>
      <c r="G18" s="3">
        <v>0</v>
      </c>
      <c r="H18" s="3">
        <v>0</v>
      </c>
      <c r="I18" s="3">
        <v>37124356</v>
      </c>
      <c r="J18" s="3">
        <v>0</v>
      </c>
      <c r="K18" s="3">
        <v>0</v>
      </c>
      <c r="L18" s="3">
        <v>0</v>
      </c>
      <c r="M18" s="3">
        <v>0</v>
      </c>
      <c r="N18" s="3">
        <v>37124356</v>
      </c>
      <c r="O18" s="39">
        <f>+K18/I18</f>
        <v>0</v>
      </c>
    </row>
    <row r="19" spans="1:15" x14ac:dyDescent="0.2">
      <c r="A19" s="1">
        <v>21010107</v>
      </c>
      <c r="B19" s="1">
        <v>102</v>
      </c>
      <c r="C19" s="1" t="s">
        <v>117</v>
      </c>
      <c r="D19" s="3">
        <v>87098195</v>
      </c>
      <c r="E19" s="3">
        <v>0</v>
      </c>
      <c r="F19" s="3">
        <v>0</v>
      </c>
      <c r="G19" s="3">
        <v>0</v>
      </c>
      <c r="H19" s="3">
        <v>0</v>
      </c>
      <c r="I19" s="3">
        <v>87098195</v>
      </c>
      <c r="J19" s="3">
        <v>0</v>
      </c>
      <c r="K19" s="3">
        <v>0</v>
      </c>
      <c r="L19" s="3">
        <v>0</v>
      </c>
      <c r="M19" s="3">
        <v>0</v>
      </c>
      <c r="N19" s="3">
        <v>87098195</v>
      </c>
      <c r="O19" s="39">
        <f>+K19/I19</f>
        <v>0</v>
      </c>
    </row>
    <row r="20" spans="1:15" x14ac:dyDescent="0.2">
      <c r="A20" s="1">
        <v>21010108</v>
      </c>
      <c r="B20" s="1">
        <v>102</v>
      </c>
      <c r="C20" s="1" t="s">
        <v>116</v>
      </c>
      <c r="D20" s="3">
        <v>10451783</v>
      </c>
      <c r="E20" s="3">
        <v>0</v>
      </c>
      <c r="F20" s="3">
        <v>0</v>
      </c>
      <c r="G20" s="3">
        <v>0</v>
      </c>
      <c r="H20" s="3">
        <v>0</v>
      </c>
      <c r="I20" s="3">
        <v>10451783</v>
      </c>
      <c r="J20" s="3">
        <v>7518066</v>
      </c>
      <c r="K20" s="3">
        <v>7518066</v>
      </c>
      <c r="L20" s="3">
        <v>7518066</v>
      </c>
      <c r="M20" s="3">
        <v>7518066</v>
      </c>
      <c r="N20" s="3">
        <v>2933717</v>
      </c>
      <c r="O20" s="39">
        <f>+K20/I20</f>
        <v>0.71930942309077794</v>
      </c>
    </row>
    <row r="21" spans="1:15" x14ac:dyDescent="0.2">
      <c r="A21" s="1">
        <v>21010109</v>
      </c>
      <c r="B21" s="1">
        <v>102</v>
      </c>
      <c r="C21" s="1" t="s">
        <v>115</v>
      </c>
      <c r="D21" s="3">
        <v>22620400</v>
      </c>
      <c r="E21" s="3">
        <v>47500000</v>
      </c>
      <c r="F21" s="3">
        <v>0</v>
      </c>
      <c r="G21" s="3">
        <v>0</v>
      </c>
      <c r="H21" s="3">
        <v>0</v>
      </c>
      <c r="I21" s="3">
        <v>70120400</v>
      </c>
      <c r="J21" s="3">
        <v>0</v>
      </c>
      <c r="K21" s="3">
        <v>0</v>
      </c>
      <c r="L21" s="3">
        <v>0</v>
      </c>
      <c r="M21" s="3">
        <v>0</v>
      </c>
      <c r="N21" s="3">
        <v>70120400</v>
      </c>
      <c r="O21" s="39">
        <f>+K21/I21</f>
        <v>0</v>
      </c>
    </row>
    <row r="22" spans="1:15" x14ac:dyDescent="0.2">
      <c r="A22" s="1">
        <v>21010110</v>
      </c>
      <c r="B22" s="1">
        <v>102</v>
      </c>
      <c r="C22" s="1" t="s">
        <v>114</v>
      </c>
      <c r="D22" s="3">
        <v>3084600</v>
      </c>
      <c r="E22" s="3">
        <v>0</v>
      </c>
      <c r="F22" s="3">
        <v>0</v>
      </c>
      <c r="G22" s="3">
        <v>0</v>
      </c>
      <c r="H22" s="3">
        <v>0</v>
      </c>
      <c r="I22" s="3">
        <v>3084600</v>
      </c>
      <c r="J22" s="3">
        <v>0</v>
      </c>
      <c r="K22" s="3">
        <v>0</v>
      </c>
      <c r="L22" s="3">
        <v>0</v>
      </c>
      <c r="M22" s="3">
        <v>0</v>
      </c>
      <c r="N22" s="3">
        <v>3084600</v>
      </c>
      <c r="O22" s="39">
        <f>+K22/I22</f>
        <v>0</v>
      </c>
    </row>
    <row r="23" spans="1:15" x14ac:dyDescent="0.2">
      <c r="A23" s="19" t="s">
        <v>113</v>
      </c>
      <c r="B23" s="19"/>
      <c r="C23" s="19" t="s">
        <v>112</v>
      </c>
      <c r="D23" s="20">
        <f>+D24</f>
        <v>237455160</v>
      </c>
      <c r="E23" s="20">
        <f>+E24</f>
        <v>437819473</v>
      </c>
      <c r="F23" s="20">
        <f>+F24</f>
        <v>0</v>
      </c>
      <c r="G23" s="20">
        <f>+G24</f>
        <v>0</v>
      </c>
      <c r="H23" s="20">
        <f>+H24</f>
        <v>0</v>
      </c>
      <c r="I23" s="20">
        <f>+I24</f>
        <v>675274633</v>
      </c>
      <c r="J23" s="20">
        <f>+J24</f>
        <v>101175022</v>
      </c>
      <c r="K23" s="20">
        <f>+K24</f>
        <v>101175022</v>
      </c>
      <c r="L23" s="20">
        <f>+L24</f>
        <v>0</v>
      </c>
      <c r="M23" s="20">
        <f>+M24</f>
        <v>0</v>
      </c>
      <c r="N23" s="20">
        <f>+N24</f>
        <v>574099611</v>
      </c>
      <c r="O23" s="43">
        <f>+K23/I23</f>
        <v>0.14982796192197553</v>
      </c>
    </row>
    <row r="24" spans="1:15" x14ac:dyDescent="0.2">
      <c r="A24" s="1">
        <v>21010202</v>
      </c>
      <c r="B24" s="1">
        <v>102</v>
      </c>
      <c r="C24" s="1" t="s">
        <v>111</v>
      </c>
      <c r="D24" s="3">
        <v>237455160</v>
      </c>
      <c r="E24" s="3">
        <v>437819473</v>
      </c>
      <c r="F24" s="3">
        <v>0</v>
      </c>
      <c r="G24" s="3">
        <v>0</v>
      </c>
      <c r="H24" s="3">
        <v>0</v>
      </c>
      <c r="I24" s="3">
        <v>675274633</v>
      </c>
      <c r="J24" s="3">
        <v>101175022</v>
      </c>
      <c r="K24" s="3">
        <v>101175022</v>
      </c>
      <c r="L24" s="3">
        <v>0</v>
      </c>
      <c r="M24" s="3">
        <v>0</v>
      </c>
      <c r="N24" s="3">
        <v>574099611</v>
      </c>
      <c r="O24" s="39">
        <f>+K24/I24</f>
        <v>0.14982796192197553</v>
      </c>
    </row>
    <row r="25" spans="1:15" x14ac:dyDescent="0.2">
      <c r="A25" s="19" t="s">
        <v>110</v>
      </c>
      <c r="B25" s="19"/>
      <c r="C25" s="19" t="s">
        <v>109</v>
      </c>
      <c r="D25" s="20">
        <f>SUM(D26:D28)</f>
        <v>122710617</v>
      </c>
      <c r="E25" s="20">
        <f>SUM(E26:E28)</f>
        <v>0</v>
      </c>
      <c r="F25" s="20">
        <f>SUM(F26:F28)</f>
        <v>0</v>
      </c>
      <c r="G25" s="20">
        <f>SUM(G26:G28)</f>
        <v>0</v>
      </c>
      <c r="H25" s="20">
        <f>SUM(H26:H28)</f>
        <v>0</v>
      </c>
      <c r="I25" s="20">
        <f>SUM(I26:I28)</f>
        <v>122710617</v>
      </c>
      <c r="J25" s="20">
        <f>SUM(J26:J28)</f>
        <v>0</v>
      </c>
      <c r="K25" s="20">
        <f>SUM(K26:K28)</f>
        <v>0</v>
      </c>
      <c r="L25" s="20">
        <f>SUM(L26:L28)</f>
        <v>0</v>
      </c>
      <c r="M25" s="20">
        <f>SUM(M26:M28)</f>
        <v>0</v>
      </c>
      <c r="N25" s="20">
        <f>SUM(N26:N28)</f>
        <v>122710617</v>
      </c>
      <c r="O25" s="43">
        <f>+K25/I25</f>
        <v>0</v>
      </c>
    </row>
    <row r="26" spans="1:15" x14ac:dyDescent="0.2">
      <c r="A26" s="1">
        <v>21010300</v>
      </c>
      <c r="B26" s="1">
        <v>102</v>
      </c>
      <c r="C26" s="1" t="s">
        <v>108</v>
      </c>
      <c r="D26" s="3">
        <v>13606402</v>
      </c>
      <c r="E26" s="3">
        <v>0</v>
      </c>
      <c r="F26" s="3">
        <v>0</v>
      </c>
      <c r="G26" s="3">
        <v>0</v>
      </c>
      <c r="H26" s="3">
        <v>0</v>
      </c>
      <c r="I26" s="3">
        <v>13606402</v>
      </c>
      <c r="J26" s="3">
        <v>0</v>
      </c>
      <c r="K26" s="3">
        <v>0</v>
      </c>
      <c r="L26" s="3">
        <v>0</v>
      </c>
      <c r="M26" s="3">
        <v>0</v>
      </c>
      <c r="N26" s="3">
        <v>13606402</v>
      </c>
      <c r="O26" s="39">
        <f>+K26/I26</f>
        <v>0</v>
      </c>
    </row>
    <row r="27" spans="1:15" x14ac:dyDescent="0.2">
      <c r="A27" s="1">
        <v>21010301</v>
      </c>
      <c r="B27" s="1">
        <v>102</v>
      </c>
      <c r="C27" s="1" t="s">
        <v>107</v>
      </c>
      <c r="D27" s="3">
        <v>104301955</v>
      </c>
      <c r="E27" s="3">
        <v>0</v>
      </c>
      <c r="F27" s="3">
        <v>0</v>
      </c>
      <c r="G27" s="3">
        <v>0</v>
      </c>
      <c r="H27" s="3">
        <v>0</v>
      </c>
      <c r="I27" s="3">
        <v>104301955</v>
      </c>
      <c r="J27" s="3">
        <v>0</v>
      </c>
      <c r="K27" s="3">
        <v>0</v>
      </c>
      <c r="L27" s="3">
        <v>0</v>
      </c>
      <c r="M27" s="3">
        <v>0</v>
      </c>
      <c r="N27" s="3">
        <v>104301955</v>
      </c>
      <c r="O27" s="39">
        <f>+K27/I27</f>
        <v>0</v>
      </c>
    </row>
    <row r="28" spans="1:15" x14ac:dyDescent="0.2">
      <c r="A28" s="1">
        <v>21010302</v>
      </c>
      <c r="B28" s="1">
        <v>102</v>
      </c>
      <c r="C28" s="1" t="s">
        <v>106</v>
      </c>
      <c r="D28" s="3">
        <v>4802260</v>
      </c>
      <c r="E28" s="3">
        <v>0</v>
      </c>
      <c r="F28" s="3">
        <v>0</v>
      </c>
      <c r="G28" s="3">
        <v>0</v>
      </c>
      <c r="H28" s="3">
        <v>0</v>
      </c>
      <c r="I28" s="3">
        <v>4802260</v>
      </c>
      <c r="J28" s="3">
        <v>0</v>
      </c>
      <c r="K28" s="3">
        <v>0</v>
      </c>
      <c r="L28" s="3">
        <v>0</v>
      </c>
      <c r="M28" s="3">
        <v>0</v>
      </c>
      <c r="N28" s="3">
        <v>4802260</v>
      </c>
      <c r="O28" s="39">
        <f>+K28/I28</f>
        <v>0</v>
      </c>
    </row>
    <row r="29" spans="1:15" x14ac:dyDescent="0.2">
      <c r="A29" s="19" t="s">
        <v>105</v>
      </c>
      <c r="B29" s="19"/>
      <c r="C29" s="19" t="s">
        <v>104</v>
      </c>
      <c r="D29" s="20">
        <f>SUM(D30:D32)</f>
        <v>57385394</v>
      </c>
      <c r="E29" s="20">
        <f>SUM(E30:E32)</f>
        <v>0</v>
      </c>
      <c r="F29" s="20">
        <f>SUM(F30:F32)</f>
        <v>0</v>
      </c>
      <c r="G29" s="20">
        <f>SUM(G30:G32)</f>
        <v>0</v>
      </c>
      <c r="H29" s="20">
        <f>SUM(H30:H32)</f>
        <v>0</v>
      </c>
      <c r="I29" s="20">
        <f>SUM(I30:I32)</f>
        <v>57385394</v>
      </c>
      <c r="J29" s="20">
        <f>SUM(J30:J32)</f>
        <v>0</v>
      </c>
      <c r="K29" s="20">
        <f>SUM(K30:K32)</f>
        <v>0</v>
      </c>
      <c r="L29" s="20">
        <f>SUM(L30:L32)</f>
        <v>0</v>
      </c>
      <c r="M29" s="20">
        <f>SUM(M30:M32)</f>
        <v>0</v>
      </c>
      <c r="N29" s="20">
        <f>SUM(N30:N32)</f>
        <v>57385394</v>
      </c>
      <c r="O29" s="43">
        <f>+K29/I29</f>
        <v>0</v>
      </c>
    </row>
    <row r="30" spans="1:15" x14ac:dyDescent="0.2">
      <c r="A30" s="1">
        <v>21010500</v>
      </c>
      <c r="B30" s="1">
        <v>102</v>
      </c>
      <c r="C30" s="1" t="s">
        <v>103</v>
      </c>
      <c r="D30" s="3">
        <v>44839250</v>
      </c>
      <c r="E30" s="3">
        <v>0</v>
      </c>
      <c r="F30" s="3">
        <v>0</v>
      </c>
      <c r="G30" s="3">
        <v>0</v>
      </c>
      <c r="H30" s="3">
        <v>0</v>
      </c>
      <c r="I30" s="3">
        <v>44839250</v>
      </c>
      <c r="J30" s="3">
        <v>0</v>
      </c>
      <c r="K30" s="3">
        <v>0</v>
      </c>
      <c r="L30" s="3">
        <v>0</v>
      </c>
      <c r="M30" s="3">
        <v>0</v>
      </c>
      <c r="N30" s="3">
        <v>44839250</v>
      </c>
      <c r="O30" s="39">
        <f>+K30/I30</f>
        <v>0</v>
      </c>
    </row>
    <row r="31" spans="1:15" x14ac:dyDescent="0.2">
      <c r="A31" s="1">
        <v>21010501</v>
      </c>
      <c r="B31" s="1">
        <v>102</v>
      </c>
      <c r="C31" s="1" t="s">
        <v>102</v>
      </c>
      <c r="D31" s="3">
        <v>6180484</v>
      </c>
      <c r="E31" s="3">
        <v>0</v>
      </c>
      <c r="F31" s="3">
        <v>0</v>
      </c>
      <c r="G31" s="3">
        <v>0</v>
      </c>
      <c r="H31" s="3">
        <v>0</v>
      </c>
      <c r="I31" s="3">
        <v>6180484</v>
      </c>
      <c r="J31" s="3">
        <v>0</v>
      </c>
      <c r="K31" s="3">
        <v>0</v>
      </c>
      <c r="L31" s="3">
        <v>0</v>
      </c>
      <c r="M31" s="3">
        <v>0</v>
      </c>
      <c r="N31" s="3">
        <v>6180484</v>
      </c>
      <c r="O31" s="39">
        <f>+K31/I31</f>
        <v>0</v>
      </c>
    </row>
    <row r="32" spans="1:15" x14ac:dyDescent="0.2">
      <c r="A32" s="1">
        <v>21010502</v>
      </c>
      <c r="B32" s="1">
        <v>102</v>
      </c>
      <c r="C32" s="1" t="s">
        <v>101</v>
      </c>
      <c r="D32" s="3">
        <v>6365660</v>
      </c>
      <c r="E32" s="3">
        <v>0</v>
      </c>
      <c r="F32" s="3">
        <v>0</v>
      </c>
      <c r="G32" s="3">
        <v>0</v>
      </c>
      <c r="H32" s="3">
        <v>0</v>
      </c>
      <c r="I32" s="3">
        <v>6365660</v>
      </c>
      <c r="J32" s="3">
        <v>0</v>
      </c>
      <c r="K32" s="3">
        <v>0</v>
      </c>
      <c r="L32" s="3">
        <v>0</v>
      </c>
      <c r="M32" s="3">
        <v>0</v>
      </c>
      <c r="N32" s="3">
        <v>6365660</v>
      </c>
      <c r="O32" s="39">
        <f>+K32/I32</f>
        <v>0</v>
      </c>
    </row>
    <row r="33" spans="1:15" x14ac:dyDescent="0.2">
      <c r="A33" s="41">
        <v>2102</v>
      </c>
      <c r="B33" s="19"/>
      <c r="C33" s="19" t="s">
        <v>100</v>
      </c>
      <c r="D33" s="20">
        <f>+D34+D36+D42+D45+D51</f>
        <v>94930396</v>
      </c>
      <c r="E33" s="20">
        <f>+E34+E36+E42+E45+E51</f>
        <v>105740474.58</v>
      </c>
      <c r="F33" s="20">
        <f>+F34+F36+F42+F45+F51</f>
        <v>0</v>
      </c>
      <c r="G33" s="20">
        <f>+G34+G36+G42+G45+G51</f>
        <v>0</v>
      </c>
      <c r="H33" s="20">
        <f>+H34+H36+H42+H45+H51</f>
        <v>0</v>
      </c>
      <c r="I33" s="20">
        <f>+I34+I36+I42+I45+I51</f>
        <v>200670870.57999998</v>
      </c>
      <c r="J33" s="20">
        <f>+J34+J36+J42+J45+J51</f>
        <v>2331494</v>
      </c>
      <c r="K33" s="20">
        <f>+K34+K36+K42+K45+K51</f>
        <v>831494</v>
      </c>
      <c r="L33" s="20">
        <f>+L34+L36+L42+L45+L51</f>
        <v>831494</v>
      </c>
      <c r="M33" s="20">
        <f>+M34+M36+M42+M45+M51</f>
        <v>831494</v>
      </c>
      <c r="N33" s="20">
        <f>+N34+N36+N42+N45+N51</f>
        <v>198339376.57999998</v>
      </c>
      <c r="O33" s="43">
        <f>+K33/I33</f>
        <v>4.1435710005977896E-3</v>
      </c>
    </row>
    <row r="34" spans="1:15" x14ac:dyDescent="0.2">
      <c r="A34" s="19" t="s">
        <v>99</v>
      </c>
      <c r="B34" s="19"/>
      <c r="C34" s="19" t="s">
        <v>98</v>
      </c>
      <c r="D34" s="20">
        <f>+D35</f>
        <v>3000000</v>
      </c>
      <c r="E34" s="20">
        <f>+E35</f>
        <v>5000000</v>
      </c>
      <c r="F34" s="20">
        <f>+F35</f>
        <v>0</v>
      </c>
      <c r="G34" s="20">
        <f>+G35</f>
        <v>0</v>
      </c>
      <c r="H34" s="20">
        <f>+H35</f>
        <v>0</v>
      </c>
      <c r="I34" s="20">
        <f>+I35</f>
        <v>8000000</v>
      </c>
      <c r="J34" s="20">
        <f>+J35</f>
        <v>1500000</v>
      </c>
      <c r="K34" s="20">
        <f>+K35</f>
        <v>0</v>
      </c>
      <c r="L34" s="20">
        <f>+L35</f>
        <v>0</v>
      </c>
      <c r="M34" s="20">
        <f>+M35</f>
        <v>0</v>
      </c>
      <c r="N34" s="20">
        <f>+N35</f>
        <v>6500000</v>
      </c>
      <c r="O34" s="43">
        <f>+K34/I34</f>
        <v>0</v>
      </c>
    </row>
    <row r="35" spans="1:15" x14ac:dyDescent="0.2">
      <c r="A35" s="1">
        <v>21020100</v>
      </c>
      <c r="B35" s="1">
        <v>102</v>
      </c>
      <c r="C35" s="1" t="s">
        <v>97</v>
      </c>
      <c r="D35" s="3">
        <v>3000000</v>
      </c>
      <c r="E35" s="3">
        <v>5000000</v>
      </c>
      <c r="F35" s="3">
        <v>0</v>
      </c>
      <c r="G35" s="3">
        <v>0</v>
      </c>
      <c r="H35" s="3">
        <v>0</v>
      </c>
      <c r="I35" s="3">
        <v>8000000</v>
      </c>
      <c r="J35" s="3">
        <v>1500000</v>
      </c>
      <c r="K35" s="3">
        <v>0</v>
      </c>
      <c r="L35" s="3">
        <v>0</v>
      </c>
      <c r="M35" s="3">
        <v>0</v>
      </c>
      <c r="N35" s="3">
        <v>6500000</v>
      </c>
      <c r="O35" s="39">
        <f>+K35/I35</f>
        <v>0</v>
      </c>
    </row>
    <row r="36" spans="1:15" x14ac:dyDescent="0.2">
      <c r="A36" s="19" t="s">
        <v>96</v>
      </c>
      <c r="B36" s="19"/>
      <c r="C36" s="19" t="s">
        <v>95</v>
      </c>
      <c r="D36" s="20">
        <f>SUM(D37:D41)</f>
        <v>63259000</v>
      </c>
      <c r="E36" s="20">
        <f>SUM(E37:E41)</f>
        <v>21647652</v>
      </c>
      <c r="F36" s="20">
        <f>SUM(F37:F41)</f>
        <v>0</v>
      </c>
      <c r="G36" s="20">
        <f>SUM(G37:G41)</f>
        <v>0</v>
      </c>
      <c r="H36" s="20">
        <f>SUM(H37:H41)</f>
        <v>0</v>
      </c>
      <c r="I36" s="20">
        <f>SUM(I37:I41)</f>
        <v>84906652</v>
      </c>
      <c r="J36" s="20">
        <f>SUM(J37:J41)</f>
        <v>145670</v>
      </c>
      <c r="K36" s="20">
        <f>SUM(K37:K41)</f>
        <v>145670</v>
      </c>
      <c r="L36" s="20">
        <f>SUM(L37:L41)</f>
        <v>145670</v>
      </c>
      <c r="M36" s="20">
        <f>SUM(M37:M41)</f>
        <v>145670</v>
      </c>
      <c r="N36" s="20">
        <f>SUM(N37:N41)</f>
        <v>84760982</v>
      </c>
      <c r="O36" s="43">
        <f>+K36/I36</f>
        <v>1.715648851635323E-3</v>
      </c>
    </row>
    <row r="37" spans="1:15" x14ac:dyDescent="0.2">
      <c r="A37" s="1">
        <v>21020201</v>
      </c>
      <c r="B37" s="1">
        <v>102</v>
      </c>
      <c r="C37" s="1" t="s">
        <v>94</v>
      </c>
      <c r="D37" s="3">
        <v>37259000</v>
      </c>
      <c r="E37" s="3">
        <v>0</v>
      </c>
      <c r="F37" s="3">
        <v>0</v>
      </c>
      <c r="G37" s="3">
        <v>0</v>
      </c>
      <c r="H37" s="3">
        <v>0</v>
      </c>
      <c r="I37" s="3">
        <v>37259000</v>
      </c>
      <c r="J37" s="3">
        <v>0</v>
      </c>
      <c r="K37" s="3">
        <v>0</v>
      </c>
      <c r="L37" s="3">
        <v>0</v>
      </c>
      <c r="M37" s="3">
        <v>0</v>
      </c>
      <c r="N37" s="3">
        <v>37259000</v>
      </c>
      <c r="O37" s="39">
        <f>+K37/I37</f>
        <v>0</v>
      </c>
    </row>
    <row r="38" spans="1:15" x14ac:dyDescent="0.2">
      <c r="A38" s="1">
        <v>21020204</v>
      </c>
      <c r="B38" s="1">
        <v>102</v>
      </c>
      <c r="C38" s="1" t="s">
        <v>93</v>
      </c>
      <c r="D38" s="3">
        <v>6000000</v>
      </c>
      <c r="E38" s="3">
        <v>15123652</v>
      </c>
      <c r="F38" s="3">
        <v>0</v>
      </c>
      <c r="G38" s="3">
        <v>0</v>
      </c>
      <c r="H38" s="3">
        <v>0</v>
      </c>
      <c r="I38" s="3">
        <v>21123652</v>
      </c>
      <c r="J38" s="3">
        <v>0</v>
      </c>
      <c r="K38" s="3">
        <v>0</v>
      </c>
      <c r="L38" s="3">
        <v>0</v>
      </c>
      <c r="M38" s="3">
        <v>0</v>
      </c>
      <c r="N38" s="3">
        <v>21123652</v>
      </c>
      <c r="O38" s="39">
        <f>+K38/I38</f>
        <v>0</v>
      </c>
    </row>
    <row r="39" spans="1:15" x14ac:dyDescent="0.2">
      <c r="A39" s="1">
        <v>21020205</v>
      </c>
      <c r="B39" s="1">
        <v>102</v>
      </c>
      <c r="C39" s="1" t="s">
        <v>92</v>
      </c>
      <c r="D39" s="3">
        <v>2000000</v>
      </c>
      <c r="E39" s="3">
        <v>0</v>
      </c>
      <c r="F39" s="3">
        <v>0</v>
      </c>
      <c r="G39" s="3">
        <v>0</v>
      </c>
      <c r="H39" s="3">
        <v>0</v>
      </c>
      <c r="I39" s="3">
        <v>2000000</v>
      </c>
      <c r="J39" s="3">
        <v>145670</v>
      </c>
      <c r="K39" s="3">
        <v>145670</v>
      </c>
      <c r="L39" s="3">
        <v>145670</v>
      </c>
      <c r="M39" s="3">
        <v>145670</v>
      </c>
      <c r="N39" s="3">
        <v>1854330</v>
      </c>
      <c r="O39" s="39">
        <f>+K39/I39</f>
        <v>7.2834999999999997E-2</v>
      </c>
    </row>
    <row r="40" spans="1:15" x14ac:dyDescent="0.2">
      <c r="A40" s="1">
        <v>21020207</v>
      </c>
      <c r="B40" s="1">
        <v>102</v>
      </c>
      <c r="C40" s="1" t="s">
        <v>91</v>
      </c>
      <c r="D40" s="3">
        <v>14000000</v>
      </c>
      <c r="E40" s="3">
        <v>0</v>
      </c>
      <c r="F40" s="3">
        <v>0</v>
      </c>
      <c r="G40" s="3">
        <v>0</v>
      </c>
      <c r="H40" s="3">
        <v>0</v>
      </c>
      <c r="I40" s="3">
        <v>14000000</v>
      </c>
      <c r="J40" s="3">
        <v>0</v>
      </c>
      <c r="K40" s="3">
        <v>0</v>
      </c>
      <c r="L40" s="3">
        <v>0</v>
      </c>
      <c r="M40" s="3">
        <v>0</v>
      </c>
      <c r="N40" s="3">
        <v>14000000</v>
      </c>
      <c r="O40" s="39">
        <f>+K40/I40</f>
        <v>0</v>
      </c>
    </row>
    <row r="41" spans="1:15" x14ac:dyDescent="0.2">
      <c r="A41" s="1">
        <v>21020209</v>
      </c>
      <c r="B41" s="1">
        <v>102</v>
      </c>
      <c r="C41" s="1" t="s">
        <v>90</v>
      </c>
      <c r="D41" s="3">
        <v>4000000</v>
      </c>
      <c r="E41" s="3">
        <v>6524000</v>
      </c>
      <c r="F41" s="3">
        <v>0</v>
      </c>
      <c r="G41" s="3">
        <v>0</v>
      </c>
      <c r="H41" s="3">
        <v>0</v>
      </c>
      <c r="I41" s="3">
        <v>10524000</v>
      </c>
      <c r="J41" s="3">
        <v>0</v>
      </c>
      <c r="K41" s="3">
        <v>0</v>
      </c>
      <c r="L41" s="3">
        <v>0</v>
      </c>
      <c r="M41" s="3">
        <v>0</v>
      </c>
      <c r="N41" s="3">
        <v>10524000</v>
      </c>
      <c r="O41" s="39">
        <f>+K41/I41</f>
        <v>0</v>
      </c>
    </row>
    <row r="42" spans="1:15" x14ac:dyDescent="0.2">
      <c r="A42" s="19" t="s">
        <v>89</v>
      </c>
      <c r="B42" s="19"/>
      <c r="C42" s="19" t="s">
        <v>88</v>
      </c>
      <c r="D42" s="20">
        <f>SUM(D43:D44)</f>
        <v>24966396</v>
      </c>
      <c r="E42" s="20">
        <f>SUM(E43:E44)</f>
        <v>29800822.579999998</v>
      </c>
      <c r="F42" s="20">
        <f>SUM(F43:F44)</f>
        <v>0</v>
      </c>
      <c r="G42" s="20">
        <f>SUM(G43:G44)</f>
        <v>0</v>
      </c>
      <c r="H42" s="20">
        <f>SUM(H43:H44)</f>
        <v>0</v>
      </c>
      <c r="I42" s="20">
        <f>SUM(I43:I44)</f>
        <v>54767218.579999998</v>
      </c>
      <c r="J42" s="20">
        <f>SUM(J43:J44)</f>
        <v>685824</v>
      </c>
      <c r="K42" s="20">
        <f>SUM(K43:K44)</f>
        <v>685824</v>
      </c>
      <c r="L42" s="20">
        <f>SUM(L43:L44)</f>
        <v>685824</v>
      </c>
      <c r="M42" s="20">
        <f>SUM(M43:M44)</f>
        <v>685824</v>
      </c>
      <c r="N42" s="20">
        <f>SUM(N43:N44)</f>
        <v>54081394.579999998</v>
      </c>
      <c r="O42" s="43">
        <f>+K42/I42</f>
        <v>1.2522527486003288E-2</v>
      </c>
    </row>
    <row r="43" spans="1:15" x14ac:dyDescent="0.2">
      <c r="A43" s="1">
        <v>21020300</v>
      </c>
      <c r="B43" s="1">
        <v>102</v>
      </c>
      <c r="C43" s="1" t="s">
        <v>87</v>
      </c>
      <c r="D43" s="3">
        <v>10000000</v>
      </c>
      <c r="E43" s="3">
        <v>8565222.5800000001</v>
      </c>
      <c r="F43" s="3">
        <v>0</v>
      </c>
      <c r="G43" s="3">
        <v>0</v>
      </c>
      <c r="H43" s="3">
        <v>0</v>
      </c>
      <c r="I43" s="3">
        <v>18565222.579999998</v>
      </c>
      <c r="J43" s="3">
        <v>685824</v>
      </c>
      <c r="K43" s="3">
        <v>685824</v>
      </c>
      <c r="L43" s="3">
        <v>685824</v>
      </c>
      <c r="M43" s="3">
        <v>685824</v>
      </c>
      <c r="N43" s="3">
        <v>17879398.579999998</v>
      </c>
      <c r="O43" s="39">
        <f>+K43/I43</f>
        <v>3.6941329253915148E-2</v>
      </c>
    </row>
    <row r="44" spans="1:15" x14ac:dyDescent="0.2">
      <c r="A44" s="1">
        <v>21020301</v>
      </c>
      <c r="B44" s="1">
        <v>102</v>
      </c>
      <c r="C44" s="1" t="s">
        <v>86</v>
      </c>
      <c r="D44" s="3">
        <v>14966396</v>
      </c>
      <c r="E44" s="3">
        <v>21235600</v>
      </c>
      <c r="F44" s="3">
        <v>0</v>
      </c>
      <c r="G44" s="3">
        <v>0</v>
      </c>
      <c r="H44" s="3">
        <v>0</v>
      </c>
      <c r="I44" s="3">
        <v>36201996</v>
      </c>
      <c r="J44" s="3">
        <v>0</v>
      </c>
      <c r="K44" s="3">
        <v>0</v>
      </c>
      <c r="L44" s="3">
        <v>0</v>
      </c>
      <c r="M44" s="3">
        <v>0</v>
      </c>
      <c r="N44" s="3">
        <v>36201996</v>
      </c>
      <c r="O44" s="39">
        <f>+K44/I44</f>
        <v>0</v>
      </c>
    </row>
    <row r="45" spans="1:15" x14ac:dyDescent="0.2">
      <c r="A45" s="19" t="s">
        <v>85</v>
      </c>
      <c r="B45" s="19"/>
      <c r="C45" s="19" t="s">
        <v>84</v>
      </c>
      <c r="D45" s="20">
        <f>SUM(D46:D50)</f>
        <v>3705000</v>
      </c>
      <c r="E45" s="20">
        <f>SUM(E46:E50)</f>
        <v>13060000</v>
      </c>
      <c r="F45" s="20">
        <f>SUM(F46:F50)</f>
        <v>0</v>
      </c>
      <c r="G45" s="20">
        <f>SUM(G46:G50)</f>
        <v>0</v>
      </c>
      <c r="H45" s="20">
        <f>SUM(H46:H50)</f>
        <v>0</v>
      </c>
      <c r="I45" s="20">
        <f>SUM(I46:I50)</f>
        <v>16765000</v>
      </c>
      <c r="J45" s="20">
        <f>SUM(J46:J50)</f>
        <v>0</v>
      </c>
      <c r="K45" s="20">
        <f>SUM(K46:K50)</f>
        <v>0</v>
      </c>
      <c r="L45" s="20">
        <f>SUM(L46:L50)</f>
        <v>0</v>
      </c>
      <c r="M45" s="20">
        <f>SUM(M46:M50)</f>
        <v>0</v>
      </c>
      <c r="N45" s="20">
        <f>SUM(N46:N50)</f>
        <v>16765000</v>
      </c>
      <c r="O45" s="43">
        <f>+K45/I45</f>
        <v>0</v>
      </c>
    </row>
    <row r="46" spans="1:15" x14ac:dyDescent="0.2">
      <c r="A46" s="1">
        <v>21020400</v>
      </c>
      <c r="B46" s="1">
        <v>102</v>
      </c>
      <c r="C46" s="1" t="s">
        <v>83</v>
      </c>
      <c r="D46" s="3">
        <v>1855000</v>
      </c>
      <c r="E46" s="3">
        <v>0</v>
      </c>
      <c r="F46" s="3">
        <v>0</v>
      </c>
      <c r="G46" s="3">
        <v>0</v>
      </c>
      <c r="H46" s="3">
        <v>0</v>
      </c>
      <c r="I46" s="3">
        <v>1855000</v>
      </c>
      <c r="J46" s="3">
        <v>0</v>
      </c>
      <c r="K46" s="3">
        <v>0</v>
      </c>
      <c r="L46" s="3">
        <v>0</v>
      </c>
      <c r="M46" s="3">
        <v>0</v>
      </c>
      <c r="N46" s="3">
        <v>1855000</v>
      </c>
      <c r="O46" s="39">
        <f>+K46/I46</f>
        <v>0</v>
      </c>
    </row>
    <row r="47" spans="1:15" x14ac:dyDescent="0.2">
      <c r="A47" s="1">
        <v>21020401</v>
      </c>
      <c r="B47" s="1">
        <v>102</v>
      </c>
      <c r="C47" s="1" t="s">
        <v>82</v>
      </c>
      <c r="D47" s="3">
        <v>1000000</v>
      </c>
      <c r="E47" s="3">
        <v>2500000</v>
      </c>
      <c r="F47" s="3">
        <v>0</v>
      </c>
      <c r="G47" s="3">
        <v>0</v>
      </c>
      <c r="H47" s="3">
        <v>0</v>
      </c>
      <c r="I47" s="3">
        <v>3500000</v>
      </c>
      <c r="J47" s="3">
        <v>0</v>
      </c>
      <c r="K47" s="3">
        <v>0</v>
      </c>
      <c r="L47" s="3">
        <v>0</v>
      </c>
      <c r="M47" s="3">
        <v>0</v>
      </c>
      <c r="N47" s="3">
        <v>3500000</v>
      </c>
      <c r="O47" s="39">
        <f>+K47/I47</f>
        <v>0</v>
      </c>
    </row>
    <row r="48" spans="1:15" x14ac:dyDescent="0.2">
      <c r="A48" s="1">
        <v>21020402</v>
      </c>
      <c r="B48" s="1">
        <v>102</v>
      </c>
      <c r="C48" s="1" t="s">
        <v>81</v>
      </c>
      <c r="D48" s="3">
        <v>500000</v>
      </c>
      <c r="E48" s="3">
        <v>7000000</v>
      </c>
      <c r="F48" s="3">
        <v>0</v>
      </c>
      <c r="G48" s="3">
        <v>0</v>
      </c>
      <c r="H48" s="3">
        <v>0</v>
      </c>
      <c r="I48" s="3">
        <v>7500000</v>
      </c>
      <c r="J48" s="3">
        <v>0</v>
      </c>
      <c r="K48" s="3">
        <v>0</v>
      </c>
      <c r="L48" s="3">
        <v>0</v>
      </c>
      <c r="M48" s="3">
        <v>0</v>
      </c>
      <c r="N48" s="3">
        <v>7500000</v>
      </c>
      <c r="O48" s="39">
        <f>+K48/I48</f>
        <v>0</v>
      </c>
    </row>
    <row r="49" spans="1:15" x14ac:dyDescent="0.2">
      <c r="A49" s="1">
        <v>21020403</v>
      </c>
      <c r="B49" s="1">
        <v>102</v>
      </c>
      <c r="C49" s="1" t="s">
        <v>80</v>
      </c>
      <c r="D49" s="3">
        <v>200000</v>
      </c>
      <c r="E49" s="3">
        <v>1760000</v>
      </c>
      <c r="F49" s="3">
        <v>0</v>
      </c>
      <c r="G49" s="3">
        <v>0</v>
      </c>
      <c r="H49" s="3">
        <v>0</v>
      </c>
      <c r="I49" s="3">
        <v>1960000</v>
      </c>
      <c r="J49" s="3">
        <v>0</v>
      </c>
      <c r="K49" s="3">
        <v>0</v>
      </c>
      <c r="L49" s="3">
        <v>0</v>
      </c>
      <c r="M49" s="3">
        <v>0</v>
      </c>
      <c r="N49" s="3">
        <v>1960000</v>
      </c>
      <c r="O49" s="39">
        <f>+K49/I49</f>
        <v>0</v>
      </c>
    </row>
    <row r="50" spans="1:15" x14ac:dyDescent="0.2">
      <c r="A50" s="1">
        <v>21020404</v>
      </c>
      <c r="B50" s="1">
        <v>102</v>
      </c>
      <c r="C50" s="1" t="s">
        <v>79</v>
      </c>
      <c r="D50" s="3">
        <v>150000</v>
      </c>
      <c r="E50" s="3">
        <v>1800000</v>
      </c>
      <c r="F50" s="3">
        <v>0</v>
      </c>
      <c r="G50" s="3">
        <v>0</v>
      </c>
      <c r="H50" s="3">
        <v>0</v>
      </c>
      <c r="I50" s="3">
        <v>1950000</v>
      </c>
      <c r="J50" s="3">
        <v>0</v>
      </c>
      <c r="K50" s="3">
        <v>0</v>
      </c>
      <c r="L50" s="3">
        <v>0</v>
      </c>
      <c r="M50" s="3">
        <v>0</v>
      </c>
      <c r="N50" s="3">
        <v>1950000</v>
      </c>
      <c r="O50" s="39">
        <f>+K50/I50</f>
        <v>0</v>
      </c>
    </row>
    <row r="51" spans="1:15" x14ac:dyDescent="0.2">
      <c r="A51" s="19" t="s">
        <v>78</v>
      </c>
      <c r="B51" s="19"/>
      <c r="C51" s="19" t="s">
        <v>77</v>
      </c>
      <c r="D51" s="20">
        <f>+D52</f>
        <v>0</v>
      </c>
      <c r="E51" s="20">
        <f>+E52</f>
        <v>36232000</v>
      </c>
      <c r="F51" s="20">
        <f>+F52</f>
        <v>0</v>
      </c>
      <c r="G51" s="20">
        <f>+G52</f>
        <v>0</v>
      </c>
      <c r="H51" s="20">
        <f>+H52</f>
        <v>0</v>
      </c>
      <c r="I51" s="20">
        <f>+I52</f>
        <v>36232000</v>
      </c>
      <c r="J51" s="20">
        <f>+J52</f>
        <v>0</v>
      </c>
      <c r="K51" s="20">
        <f>+K52</f>
        <v>0</v>
      </c>
      <c r="L51" s="20">
        <f>+L52</f>
        <v>0</v>
      </c>
      <c r="M51" s="20">
        <f>+M52</f>
        <v>0</v>
      </c>
      <c r="N51" s="20">
        <f>+N52</f>
        <v>36232000</v>
      </c>
      <c r="O51" s="43">
        <f>+K51/I51</f>
        <v>0</v>
      </c>
    </row>
    <row r="52" spans="1:15" x14ac:dyDescent="0.2">
      <c r="A52" s="1">
        <v>21020500</v>
      </c>
      <c r="B52" s="1">
        <v>102</v>
      </c>
      <c r="C52" s="1" t="s">
        <v>76</v>
      </c>
      <c r="D52" s="3">
        <v>0</v>
      </c>
      <c r="E52" s="3">
        <v>36232000</v>
      </c>
      <c r="F52" s="3">
        <v>0</v>
      </c>
      <c r="G52" s="3">
        <v>0</v>
      </c>
      <c r="H52" s="3">
        <v>0</v>
      </c>
      <c r="I52" s="3">
        <v>36232000</v>
      </c>
      <c r="J52" s="3">
        <v>0</v>
      </c>
      <c r="K52" s="3">
        <v>0</v>
      </c>
      <c r="L52" s="3">
        <v>0</v>
      </c>
      <c r="M52" s="3">
        <v>0</v>
      </c>
      <c r="N52" s="3">
        <v>36232000</v>
      </c>
      <c r="O52" s="39">
        <f>+K52/I52</f>
        <v>0</v>
      </c>
    </row>
    <row r="53" spans="1:15" x14ac:dyDescent="0.25">
      <c r="A53" s="19" t="s">
        <v>75</v>
      </c>
      <c r="B53" s="19"/>
      <c r="C53" s="19" t="s">
        <v>29</v>
      </c>
      <c r="D53" s="20">
        <f>+D54+D61</f>
        <v>6101979632</v>
      </c>
      <c r="E53" s="20">
        <f>+E54+E61</f>
        <v>18445555255.369999</v>
      </c>
      <c r="F53" s="20">
        <f>+F54+F61</f>
        <v>0</v>
      </c>
      <c r="G53" s="20">
        <f>+G54+G61</f>
        <v>0</v>
      </c>
      <c r="H53" s="20">
        <f>+H54+H61</f>
        <v>0</v>
      </c>
      <c r="I53" s="20">
        <f>+I54+I61</f>
        <v>24547534887.369999</v>
      </c>
      <c r="J53" s="20">
        <f>+J54+J61</f>
        <v>24248019186</v>
      </c>
      <c r="K53" s="20">
        <f>+K54+K61</f>
        <v>24248019186</v>
      </c>
      <c r="L53" s="20">
        <f>+L54+L61</f>
        <v>17417672930</v>
      </c>
      <c r="M53" s="20">
        <f>+M54+M61</f>
        <v>5943841138</v>
      </c>
      <c r="N53" s="20">
        <f>+N54+N61</f>
        <v>299515701.37</v>
      </c>
      <c r="O53" s="20">
        <f>+O54+O61</f>
        <v>4.8752081319065379</v>
      </c>
    </row>
    <row r="54" spans="1:15" x14ac:dyDescent="0.25">
      <c r="A54" s="19" t="s">
        <v>74</v>
      </c>
      <c r="B54" s="19"/>
      <c r="C54" s="19" t="s">
        <v>31</v>
      </c>
      <c r="D54" s="20">
        <f>+D55</f>
        <v>6101979632</v>
      </c>
      <c r="E54" s="20">
        <f>+E55</f>
        <v>1027882325.37</v>
      </c>
      <c r="F54" s="20">
        <f>+F55</f>
        <v>0</v>
      </c>
      <c r="G54" s="20">
        <f>+G55</f>
        <v>0</v>
      </c>
      <c r="H54" s="20">
        <f>+H55</f>
        <v>0</v>
      </c>
      <c r="I54" s="20">
        <f>+I55</f>
        <v>7129861957.3699999</v>
      </c>
      <c r="J54" s="20">
        <f>+J55</f>
        <v>6830346256</v>
      </c>
      <c r="K54" s="20">
        <f>+K55</f>
        <v>6830346256</v>
      </c>
      <c r="L54" s="20">
        <f>+L55</f>
        <v>0</v>
      </c>
      <c r="M54" s="20">
        <f>+M55</f>
        <v>0</v>
      </c>
      <c r="N54" s="20">
        <f>+N55</f>
        <v>299515701.37</v>
      </c>
      <c r="O54" s="20">
        <f>+O55</f>
        <v>4.8752081319065379</v>
      </c>
    </row>
    <row r="55" spans="1:15" x14ac:dyDescent="0.25">
      <c r="A55" s="19" t="s">
        <v>73</v>
      </c>
      <c r="B55" s="19"/>
      <c r="C55" s="19" t="s">
        <v>72</v>
      </c>
      <c r="D55" s="20">
        <f>SUM(D56:D60)</f>
        <v>6101979632</v>
      </c>
      <c r="E55" s="20">
        <f>SUM(E56:E60)</f>
        <v>1027882325.37</v>
      </c>
      <c r="F55" s="20">
        <f>SUM(F56:F60)</f>
        <v>0</v>
      </c>
      <c r="G55" s="20">
        <f>SUM(G56:G60)</f>
        <v>0</v>
      </c>
      <c r="H55" s="20">
        <f>SUM(H56:H60)</f>
        <v>0</v>
      </c>
      <c r="I55" s="20">
        <f>SUM(I56:I60)</f>
        <v>7129861957.3699999</v>
      </c>
      <c r="J55" s="20">
        <f>SUM(J56:J60)</f>
        <v>6830346256</v>
      </c>
      <c r="K55" s="20">
        <f>SUM(K56:K60)</f>
        <v>6830346256</v>
      </c>
      <c r="L55" s="20">
        <f>SUM(L56:L60)</f>
        <v>0</v>
      </c>
      <c r="M55" s="20">
        <f>SUM(M56:M60)</f>
        <v>0</v>
      </c>
      <c r="N55" s="20">
        <f>SUM(N56:N60)</f>
        <v>299515701.37</v>
      </c>
      <c r="O55" s="20">
        <f>SUM(O56:O60)</f>
        <v>4.8752081319065379</v>
      </c>
    </row>
    <row r="56" spans="1:15" ht="38.25" x14ac:dyDescent="0.2">
      <c r="A56" s="1">
        <v>25010100</v>
      </c>
      <c r="B56" s="1">
        <v>115</v>
      </c>
      <c r="C56" s="42" t="s">
        <v>71</v>
      </c>
      <c r="D56" s="3">
        <v>6101979632</v>
      </c>
      <c r="E56" s="3">
        <v>227454130.37</v>
      </c>
      <c r="F56" s="3">
        <v>0</v>
      </c>
      <c r="G56" s="3">
        <v>0</v>
      </c>
      <c r="H56" s="3">
        <v>0</v>
      </c>
      <c r="I56" s="3">
        <v>6329433762.3699999</v>
      </c>
      <c r="J56" s="3">
        <v>6045926625</v>
      </c>
      <c r="K56" s="3">
        <v>6045926625</v>
      </c>
      <c r="L56" s="3">
        <v>0</v>
      </c>
      <c r="M56" s="3">
        <v>0</v>
      </c>
      <c r="N56" s="3">
        <v>283507137.37</v>
      </c>
      <c r="O56" s="39">
        <f>+K56/I56</f>
        <v>0.95520813582796016</v>
      </c>
    </row>
    <row r="57" spans="1:15" ht="51" x14ac:dyDescent="0.2">
      <c r="A57" s="1">
        <v>25010112</v>
      </c>
      <c r="B57" s="1">
        <v>128</v>
      </c>
      <c r="C57" s="42" t="s">
        <v>70</v>
      </c>
      <c r="D57" s="3">
        <v>0</v>
      </c>
      <c r="E57" s="3">
        <v>544092874</v>
      </c>
      <c r="F57" s="3">
        <v>0</v>
      </c>
      <c r="G57" s="3">
        <v>0</v>
      </c>
      <c r="H57" s="3">
        <v>0</v>
      </c>
      <c r="I57" s="3">
        <v>544092874</v>
      </c>
      <c r="J57" s="3">
        <v>533211017</v>
      </c>
      <c r="K57" s="3">
        <v>533211017</v>
      </c>
      <c r="L57" s="3">
        <v>0</v>
      </c>
      <c r="M57" s="3">
        <v>0</v>
      </c>
      <c r="N57" s="3">
        <v>10881857</v>
      </c>
      <c r="O57" s="39">
        <f>+K57/I57</f>
        <v>0.98000000088220229</v>
      </c>
    </row>
    <row r="58" spans="1:15" ht="63.75" x14ac:dyDescent="0.2">
      <c r="A58" s="1">
        <v>25010113</v>
      </c>
      <c r="B58" s="1">
        <v>129</v>
      </c>
      <c r="C58" s="42" t="s">
        <v>69</v>
      </c>
      <c r="D58" s="3">
        <v>0</v>
      </c>
      <c r="E58" s="3">
        <v>86968673</v>
      </c>
      <c r="F58" s="3">
        <v>0</v>
      </c>
      <c r="G58" s="3">
        <v>0</v>
      </c>
      <c r="H58" s="3">
        <v>0</v>
      </c>
      <c r="I58" s="3">
        <v>86968673</v>
      </c>
      <c r="J58" s="3">
        <v>85229299</v>
      </c>
      <c r="K58" s="3">
        <v>85229299</v>
      </c>
      <c r="L58" s="3">
        <v>0</v>
      </c>
      <c r="M58" s="3">
        <v>0</v>
      </c>
      <c r="N58" s="3">
        <v>1739374</v>
      </c>
      <c r="O58" s="39">
        <f>+K58/I58</f>
        <v>0.97999999379086766</v>
      </c>
    </row>
    <row r="59" spans="1:15" ht="51" x14ac:dyDescent="0.2">
      <c r="A59" s="1">
        <v>25010114</v>
      </c>
      <c r="B59" s="1">
        <v>130</v>
      </c>
      <c r="C59" s="42" t="s">
        <v>68</v>
      </c>
      <c r="D59" s="3">
        <v>0</v>
      </c>
      <c r="E59" s="3">
        <v>68320469</v>
      </c>
      <c r="F59" s="3">
        <v>0</v>
      </c>
      <c r="G59" s="3">
        <v>0</v>
      </c>
      <c r="H59" s="3">
        <v>0</v>
      </c>
      <c r="I59" s="3">
        <v>68320469</v>
      </c>
      <c r="J59" s="3">
        <v>66954060</v>
      </c>
      <c r="K59" s="3">
        <v>66954060</v>
      </c>
      <c r="L59" s="3">
        <v>0</v>
      </c>
      <c r="M59" s="3">
        <v>0</v>
      </c>
      <c r="N59" s="3">
        <v>1366409</v>
      </c>
      <c r="O59" s="39">
        <f>+K59/I59</f>
        <v>0.98000000556202271</v>
      </c>
    </row>
    <row r="60" spans="1:15" ht="51" x14ac:dyDescent="0.2">
      <c r="A60" s="1">
        <v>25010118</v>
      </c>
      <c r="B60" s="1">
        <v>134</v>
      </c>
      <c r="C60" s="42" t="s">
        <v>67</v>
      </c>
      <c r="D60" s="3">
        <v>0</v>
      </c>
      <c r="E60" s="3">
        <v>101046179</v>
      </c>
      <c r="F60" s="3">
        <v>0</v>
      </c>
      <c r="G60" s="3">
        <v>0</v>
      </c>
      <c r="H60" s="3">
        <v>0</v>
      </c>
      <c r="I60" s="3">
        <v>101046179</v>
      </c>
      <c r="J60" s="3">
        <v>99025255</v>
      </c>
      <c r="K60" s="3">
        <v>99025255</v>
      </c>
      <c r="L60" s="3">
        <v>0</v>
      </c>
      <c r="M60" s="3">
        <v>0</v>
      </c>
      <c r="N60" s="3">
        <v>2020924</v>
      </c>
      <c r="O60" s="39">
        <f>+K60/I60</f>
        <v>0.97999999584348463</v>
      </c>
    </row>
    <row r="61" spans="1:15" ht="12.75" customHeight="1" x14ac:dyDescent="0.25">
      <c r="A61" s="41">
        <v>2502</v>
      </c>
      <c r="B61" s="19"/>
      <c r="C61" s="32" t="s">
        <v>38</v>
      </c>
      <c r="D61" s="20">
        <f>+D62</f>
        <v>0</v>
      </c>
      <c r="E61" s="20">
        <f>+E62</f>
        <v>17417672930</v>
      </c>
      <c r="F61" s="20">
        <f>+F62</f>
        <v>0</v>
      </c>
      <c r="G61" s="20">
        <f>+G62</f>
        <v>0</v>
      </c>
      <c r="H61" s="20">
        <f>+H62</f>
        <v>0</v>
      </c>
      <c r="I61" s="20">
        <f>+I62</f>
        <v>17417672930</v>
      </c>
      <c r="J61" s="20">
        <f>+J62</f>
        <v>17417672930</v>
      </c>
      <c r="K61" s="20">
        <f>+K62</f>
        <v>17417672930</v>
      </c>
      <c r="L61" s="20">
        <f>+L62</f>
        <v>17417672930</v>
      </c>
      <c r="M61" s="20">
        <f>+M62</f>
        <v>5943841138</v>
      </c>
      <c r="N61" s="20">
        <f>+N62</f>
        <v>0</v>
      </c>
      <c r="O61" s="19"/>
    </row>
    <row r="62" spans="1:15" ht="12.75" customHeight="1" x14ac:dyDescent="0.25">
      <c r="A62" s="41">
        <v>250201</v>
      </c>
      <c r="B62" s="19"/>
      <c r="C62" s="32" t="s">
        <v>40</v>
      </c>
      <c r="D62" s="20">
        <f>SUM(D63:D70)</f>
        <v>0</v>
      </c>
      <c r="E62" s="20">
        <f>SUM(E63:E70)</f>
        <v>17417672930</v>
      </c>
      <c r="F62" s="20">
        <f>SUM(F63:F70)</f>
        <v>0</v>
      </c>
      <c r="G62" s="20">
        <f>SUM(G63:G70)</f>
        <v>0</v>
      </c>
      <c r="H62" s="20">
        <f>SUM(H63:H70)</f>
        <v>0</v>
      </c>
      <c r="I62" s="20">
        <f>SUM(I63:I70)</f>
        <v>17417672930</v>
      </c>
      <c r="J62" s="20">
        <f>SUM(J63:J70)</f>
        <v>17417672930</v>
      </c>
      <c r="K62" s="20">
        <f>SUM(K63:K70)</f>
        <v>17417672930</v>
      </c>
      <c r="L62" s="20">
        <f>SUM(L63:L70)</f>
        <v>17417672930</v>
      </c>
      <c r="M62" s="20">
        <f>SUM(M63:M70)</f>
        <v>5943841138</v>
      </c>
      <c r="N62" s="20">
        <f>SUM(N63:N70)</f>
        <v>0</v>
      </c>
      <c r="O62" s="19"/>
    </row>
    <row r="63" spans="1:15" ht="38.25" x14ac:dyDescent="0.2">
      <c r="A63" s="11">
        <v>25020113</v>
      </c>
      <c r="B63" s="1">
        <v>118</v>
      </c>
      <c r="C63" s="2" t="s">
        <v>44</v>
      </c>
      <c r="D63" s="3">
        <v>0</v>
      </c>
      <c r="E63" s="3">
        <v>1372915184</v>
      </c>
      <c r="F63" s="3">
        <v>0</v>
      </c>
      <c r="G63" s="3">
        <v>0</v>
      </c>
      <c r="H63" s="3">
        <v>0</v>
      </c>
      <c r="I63" s="13">
        <f>+D63+E63</f>
        <v>1372915184</v>
      </c>
      <c r="J63" s="13">
        <f>+E63+F63</f>
        <v>1372915184</v>
      </c>
      <c r="K63" s="13">
        <v>1372915184</v>
      </c>
      <c r="L63" s="3">
        <v>1372915184</v>
      </c>
      <c r="M63" s="40">
        <v>795457072</v>
      </c>
      <c r="O63" s="39">
        <f>+M63/I63</f>
        <v>0.57939272671049435</v>
      </c>
    </row>
    <row r="64" spans="1:15" ht="51" x14ac:dyDescent="0.2">
      <c r="A64" s="11">
        <v>25020113</v>
      </c>
      <c r="B64" s="1">
        <v>128</v>
      </c>
      <c r="C64" s="2" t="s">
        <v>45</v>
      </c>
      <c r="D64" s="3">
        <v>0</v>
      </c>
      <c r="E64" s="3">
        <v>6822380115</v>
      </c>
      <c r="F64" s="3">
        <v>0</v>
      </c>
      <c r="G64" s="3">
        <v>0</v>
      </c>
      <c r="H64" s="3">
        <v>0</v>
      </c>
      <c r="I64" s="13">
        <f>+D64+E64</f>
        <v>6822380115</v>
      </c>
      <c r="J64" s="13">
        <f>+E64+F64</f>
        <v>6822380115</v>
      </c>
      <c r="K64" s="13">
        <v>6822380115</v>
      </c>
      <c r="L64" s="3">
        <v>6822380115</v>
      </c>
      <c r="M64" s="13">
        <v>1012998656</v>
      </c>
      <c r="O64" s="39">
        <f>+M64/I64</f>
        <v>0.14848170857158405</v>
      </c>
    </row>
    <row r="65" spans="1:15" ht="63.75" x14ac:dyDescent="0.2">
      <c r="A65" s="11">
        <v>25020113</v>
      </c>
      <c r="B65" s="1">
        <v>129</v>
      </c>
      <c r="C65" s="2" t="s">
        <v>46</v>
      </c>
      <c r="D65" s="3">
        <v>0</v>
      </c>
      <c r="E65" s="3">
        <v>1298215800</v>
      </c>
      <c r="F65" s="3">
        <v>0</v>
      </c>
      <c r="G65" s="3">
        <v>0</v>
      </c>
      <c r="H65" s="3">
        <v>0</v>
      </c>
      <c r="I65" s="13">
        <f>+D65+E65</f>
        <v>1298215800</v>
      </c>
      <c r="J65" s="13">
        <f>+E65+F65</f>
        <v>1298215800</v>
      </c>
      <c r="K65" s="13">
        <v>1298215800</v>
      </c>
      <c r="L65" s="3">
        <v>1298215800</v>
      </c>
      <c r="M65" s="13">
        <v>123559470</v>
      </c>
      <c r="O65" s="39">
        <f>+M65/I65</f>
        <v>9.5176372063874123E-2</v>
      </c>
    </row>
    <row r="66" spans="1:15" ht="51" x14ac:dyDescent="0.2">
      <c r="A66" s="11">
        <v>25020113</v>
      </c>
      <c r="B66" s="1">
        <v>130</v>
      </c>
      <c r="C66" s="2" t="s">
        <v>47</v>
      </c>
      <c r="D66" s="3">
        <v>0</v>
      </c>
      <c r="E66" s="3">
        <v>5409519443</v>
      </c>
      <c r="F66" s="3">
        <v>0</v>
      </c>
      <c r="G66" s="3">
        <v>0</v>
      </c>
      <c r="H66" s="3">
        <v>0</v>
      </c>
      <c r="I66" s="13">
        <f>+D66+E66</f>
        <v>5409519443</v>
      </c>
      <c r="J66" s="13">
        <f>+E66+F66</f>
        <v>5409519443</v>
      </c>
      <c r="K66" s="13">
        <v>5409519443</v>
      </c>
      <c r="L66" s="3">
        <v>5409519443</v>
      </c>
      <c r="M66" s="13">
        <v>2297375104</v>
      </c>
      <c r="O66" s="39">
        <f>+M66/I66</f>
        <v>0.4246911630889576</v>
      </c>
    </row>
    <row r="67" spans="1:15" ht="54.75" customHeight="1" x14ac:dyDescent="0.2">
      <c r="A67" s="11">
        <v>25020113</v>
      </c>
      <c r="B67" s="1">
        <v>131</v>
      </c>
      <c r="C67" s="2" t="s">
        <v>48</v>
      </c>
      <c r="D67" s="3">
        <v>0</v>
      </c>
      <c r="E67" s="3">
        <v>60327453</v>
      </c>
      <c r="F67" s="3">
        <v>0</v>
      </c>
      <c r="G67" s="3">
        <v>0</v>
      </c>
      <c r="H67" s="3">
        <v>0</v>
      </c>
      <c r="I67" s="13">
        <f>+D67+E67</f>
        <v>60327453</v>
      </c>
      <c r="J67" s="13">
        <f>+E67+F67</f>
        <v>60327453</v>
      </c>
      <c r="K67" s="13">
        <v>60327453</v>
      </c>
      <c r="L67" s="3">
        <v>60327453</v>
      </c>
      <c r="M67" s="3">
        <v>20747600</v>
      </c>
      <c r="O67" s="39">
        <f>+M67/I67</f>
        <v>0.34391639242584965</v>
      </c>
    </row>
    <row r="68" spans="1:15" ht="38.25" x14ac:dyDescent="0.2">
      <c r="A68" s="11">
        <v>25020113</v>
      </c>
      <c r="B68" s="1">
        <v>132</v>
      </c>
      <c r="C68" s="2" t="s">
        <v>49</v>
      </c>
      <c r="D68" s="3">
        <v>0</v>
      </c>
      <c r="E68" s="3">
        <v>312344745</v>
      </c>
      <c r="F68" s="3">
        <v>0</v>
      </c>
      <c r="G68" s="3">
        <v>0</v>
      </c>
      <c r="H68" s="3">
        <v>0</v>
      </c>
      <c r="I68" s="13">
        <f>+D68+E68</f>
        <v>312344745</v>
      </c>
      <c r="J68" s="13">
        <f>+E68+F68</f>
        <v>312344745</v>
      </c>
      <c r="K68" s="13">
        <v>312344745</v>
      </c>
      <c r="L68" s="3">
        <v>312344745</v>
      </c>
      <c r="M68" s="3">
        <v>228691437</v>
      </c>
      <c r="N68" s="13"/>
      <c r="O68" s="39">
        <f>+M68/I68</f>
        <v>0.73217635532814873</v>
      </c>
    </row>
    <row r="69" spans="1:15" ht="38.25" x14ac:dyDescent="0.2">
      <c r="A69" s="11">
        <v>25020113</v>
      </c>
      <c r="B69" s="1">
        <v>133</v>
      </c>
      <c r="C69" s="2" t="s">
        <v>50</v>
      </c>
      <c r="D69" s="3">
        <v>0</v>
      </c>
      <c r="E69" s="3">
        <v>437454400</v>
      </c>
      <c r="F69" s="3">
        <v>0</v>
      </c>
      <c r="G69" s="3">
        <v>0</v>
      </c>
      <c r="H69" s="3">
        <v>0</v>
      </c>
      <c r="I69" s="13">
        <f>+D69+E69</f>
        <v>437454400</v>
      </c>
      <c r="J69" s="13">
        <f>+E69+F69</f>
        <v>437454400</v>
      </c>
      <c r="K69" s="13">
        <v>437454400</v>
      </c>
      <c r="L69" s="3">
        <v>437454400</v>
      </c>
      <c r="M69" s="3">
        <v>405533764</v>
      </c>
      <c r="O69" s="39">
        <f>+M69/I69</f>
        <v>0.92703094082491799</v>
      </c>
    </row>
    <row r="70" spans="1:15" ht="38.25" x14ac:dyDescent="0.2">
      <c r="A70" s="11">
        <v>25020113</v>
      </c>
      <c r="B70" s="1">
        <v>134</v>
      </c>
      <c r="C70" s="2" t="s">
        <v>51</v>
      </c>
      <c r="D70" s="3">
        <v>0</v>
      </c>
      <c r="E70" s="3">
        <v>1704515790</v>
      </c>
      <c r="F70" s="3">
        <v>0</v>
      </c>
      <c r="G70" s="3">
        <v>0</v>
      </c>
      <c r="H70" s="3">
        <v>0</v>
      </c>
      <c r="I70" s="13">
        <f>+D70+E70</f>
        <v>1704515790</v>
      </c>
      <c r="J70" s="13">
        <f>+E70+F70</f>
        <v>1704515790</v>
      </c>
      <c r="K70" s="13">
        <v>1704515790</v>
      </c>
      <c r="L70" s="3">
        <v>1704515790</v>
      </c>
      <c r="M70" s="3">
        <v>1059478035</v>
      </c>
      <c r="O70" s="39">
        <f>+M70/I70</f>
        <v>0.62157126452903089</v>
      </c>
    </row>
  </sheetData>
  <autoFilter ref="A6:O70" xr:uid="{00000000-0009-0000-0000-000000000000}"/>
  <mergeCells count="3">
    <mergeCell ref="A1:O1"/>
    <mergeCell ref="A3:O3"/>
    <mergeCell ref="A2:O2"/>
  </mergeCells>
  <pageMargins left="0" right="0" top="0" bottom="0" header="0" footer="0"/>
  <pageSetup scale="54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4AEA-30DB-4173-ADB5-53370BC35DBF}">
  <sheetPr>
    <outlinePr summaryBelow="0" summaryRight="0"/>
    <pageSetUpPr autoPageBreaks="0" fitToPage="1"/>
  </sheetPr>
  <dimension ref="A1:O71"/>
  <sheetViews>
    <sheetView showOutlineSymbols="0" zoomScale="80" zoomScaleNormal="80" workbookViewId="0">
      <pane ySplit="6" topLeftCell="A7" activePane="bottomLeft" state="frozen"/>
      <selection activeCell="A3" sqref="A3"/>
      <selection pane="bottomLeft" activeCell="D23" sqref="D23"/>
    </sheetView>
  </sheetViews>
  <sheetFormatPr baseColWidth="10" defaultColWidth="6.85546875" defaultRowHeight="12.75" x14ac:dyDescent="0.25"/>
  <cols>
    <col min="1" max="1" width="13.5703125" style="49" customWidth="1"/>
    <col min="2" max="2" width="6.28515625" style="49" customWidth="1"/>
    <col min="3" max="3" width="49.42578125" style="49" customWidth="1"/>
    <col min="4" max="5" width="18.140625" style="49" customWidth="1"/>
    <col min="6" max="8" width="10.85546875" style="49" customWidth="1"/>
    <col min="9" max="14" width="18.140625" style="49" customWidth="1"/>
    <col min="15" max="15" width="12" style="49" customWidth="1"/>
    <col min="16" max="16384" width="6.85546875" style="49"/>
  </cols>
  <sheetData>
    <row r="1" spans="1:15" ht="15.75" x14ac:dyDescent="0.25">
      <c r="A1" s="64" t="s">
        <v>52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15.75" x14ac:dyDescent="0.25">
      <c r="A2" s="64" t="s">
        <v>64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15.75" x14ac:dyDescent="0.25">
      <c r="A3" s="64" t="s">
        <v>149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5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15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ht="25.5" x14ac:dyDescent="0.25">
      <c r="A6" s="62" t="s">
        <v>148</v>
      </c>
      <c r="B6" s="62" t="s">
        <v>147</v>
      </c>
      <c r="C6" s="62" t="s">
        <v>4</v>
      </c>
      <c r="D6" s="62" t="s">
        <v>5</v>
      </c>
      <c r="E6" s="62" t="s">
        <v>6</v>
      </c>
      <c r="F6" s="62" t="s">
        <v>141</v>
      </c>
      <c r="G6" s="62" t="s">
        <v>140</v>
      </c>
      <c r="H6" s="61" t="s">
        <v>139</v>
      </c>
      <c r="I6" s="61" t="s">
        <v>8</v>
      </c>
      <c r="J6" s="61" t="s">
        <v>146</v>
      </c>
      <c r="K6" s="62" t="s">
        <v>136</v>
      </c>
      <c r="L6" s="62" t="s">
        <v>135</v>
      </c>
      <c r="M6" s="62" t="s">
        <v>134</v>
      </c>
      <c r="N6" s="61" t="s">
        <v>145</v>
      </c>
      <c r="O6" s="60" t="s">
        <v>56</v>
      </c>
    </row>
    <row r="7" spans="1:15" x14ac:dyDescent="0.25">
      <c r="A7" s="58" t="s">
        <v>132</v>
      </c>
      <c r="B7" s="58"/>
      <c r="C7" s="58" t="s">
        <v>131</v>
      </c>
      <c r="D7" s="56">
        <f>+D8+D53</f>
        <v>7830279632</v>
      </c>
      <c r="E7" s="56">
        <f>+E8+E53</f>
        <v>32086578940.950001</v>
      </c>
      <c r="F7" s="56">
        <f>+F8+F53</f>
        <v>0</v>
      </c>
      <c r="G7" s="56">
        <f>+G8+G53</f>
        <v>0</v>
      </c>
      <c r="H7" s="56">
        <f>+H8+H53</f>
        <v>0</v>
      </c>
      <c r="I7" s="56">
        <f>+I8+I53</f>
        <v>39916858572.949997</v>
      </c>
      <c r="J7" s="56">
        <f>+J8+J53</f>
        <v>24848367564</v>
      </c>
      <c r="K7" s="56">
        <f>+K8+K53</f>
        <v>24846867564</v>
      </c>
      <c r="L7" s="56">
        <f>+L8+L53</f>
        <v>17863973156</v>
      </c>
      <c r="M7" s="56">
        <f>+M8+M53</f>
        <v>7852023403</v>
      </c>
      <c r="N7" s="56">
        <f>+N8+N53</f>
        <v>15068491008.950001</v>
      </c>
      <c r="O7" s="55">
        <f>+K7/I7</f>
        <v>0.62246550586116745</v>
      </c>
    </row>
    <row r="8" spans="1:15" x14ac:dyDescent="0.25">
      <c r="A8" s="58" t="s">
        <v>130</v>
      </c>
      <c r="B8" s="58"/>
      <c r="C8" s="58" t="s">
        <v>129</v>
      </c>
      <c r="D8" s="56">
        <f>+D9+D33</f>
        <v>1728300000</v>
      </c>
      <c r="E8" s="56">
        <f>+E9+E33</f>
        <v>591059947.58000004</v>
      </c>
      <c r="F8" s="56">
        <f>+F9+F33</f>
        <v>0</v>
      </c>
      <c r="G8" s="56">
        <f>+G9+G33</f>
        <v>0</v>
      </c>
      <c r="H8" s="56">
        <f>+H9+H33</f>
        <v>0</v>
      </c>
      <c r="I8" s="56">
        <f>+I9+I33</f>
        <v>2319359947.5799999</v>
      </c>
      <c r="J8" s="56">
        <f>+J9+J33</f>
        <v>369981098</v>
      </c>
      <c r="K8" s="56">
        <f>+K9+K33</f>
        <v>368481098</v>
      </c>
      <c r="L8" s="56">
        <f>+L9+L33</f>
        <v>236662778</v>
      </c>
      <c r="M8" s="56">
        <f>+M9+M33</f>
        <v>236662778</v>
      </c>
      <c r="N8" s="56">
        <f>+N9+N33</f>
        <v>1949378849.5799999</v>
      </c>
      <c r="O8" s="55">
        <f>+K8/I8</f>
        <v>0.15887188980066247</v>
      </c>
    </row>
    <row r="9" spans="1:15" x14ac:dyDescent="0.25">
      <c r="A9" s="58" t="s">
        <v>128</v>
      </c>
      <c r="B9" s="58"/>
      <c r="C9" s="58" t="s">
        <v>127</v>
      </c>
      <c r="D9" s="56">
        <f>+D10+D23+D25+D29</f>
        <v>1633369604</v>
      </c>
      <c r="E9" s="56">
        <f>+E10+E23+E25+E29</f>
        <v>485319473</v>
      </c>
      <c r="F9" s="56">
        <f>+F10+F23+F25+F29</f>
        <v>0</v>
      </c>
      <c r="G9" s="56">
        <f>+G10+G23+G25+G29</f>
        <v>0</v>
      </c>
      <c r="H9" s="56">
        <f>+H10+H23+H25+H29</f>
        <v>0</v>
      </c>
      <c r="I9" s="56">
        <f>+I10+I23+I25+I29</f>
        <v>2118689077</v>
      </c>
      <c r="J9" s="56">
        <f>+J10+J23+J25+J29</f>
        <v>366818110</v>
      </c>
      <c r="K9" s="56">
        <f>+K10+K23+K25+K29</f>
        <v>366818110</v>
      </c>
      <c r="L9" s="56">
        <f>+L10+L23+L25+L29</f>
        <v>234999790</v>
      </c>
      <c r="M9" s="56">
        <f>+M10+M23+M25+M29</f>
        <v>234999790</v>
      </c>
      <c r="N9" s="56">
        <f>+N10+N23+N25+N29</f>
        <v>1751870967</v>
      </c>
      <c r="O9" s="55">
        <f>+K9/I9</f>
        <v>0.1731344697917655</v>
      </c>
    </row>
    <row r="10" spans="1:15" x14ac:dyDescent="0.25">
      <c r="A10" s="58" t="s">
        <v>126</v>
      </c>
      <c r="B10" s="58"/>
      <c r="C10" s="58" t="s">
        <v>125</v>
      </c>
      <c r="D10" s="56">
        <f>SUM(D11:D22)</f>
        <v>1215818433</v>
      </c>
      <c r="E10" s="56">
        <f>SUM(E11:E22)</f>
        <v>47500000</v>
      </c>
      <c r="F10" s="56">
        <f>SUM(F11:F22)</f>
        <v>0</v>
      </c>
      <c r="G10" s="56">
        <f>SUM(G11:G22)</f>
        <v>0</v>
      </c>
      <c r="H10" s="56">
        <f>SUM(H11:H22)</f>
        <v>0</v>
      </c>
      <c r="I10" s="56">
        <f>SUM(I11:I22)</f>
        <v>1263318433</v>
      </c>
      <c r="J10" s="56">
        <f>SUM(J11:J22)</f>
        <v>218862088</v>
      </c>
      <c r="K10" s="56">
        <f>SUM(K11:K22)</f>
        <v>218862088</v>
      </c>
      <c r="L10" s="56">
        <f>SUM(L11:L22)</f>
        <v>218862088</v>
      </c>
      <c r="M10" s="56">
        <f>SUM(M11:M22)</f>
        <v>218862088</v>
      </c>
      <c r="N10" s="56">
        <f>SUM(N11:N22)</f>
        <v>1044456345</v>
      </c>
      <c r="O10" s="55">
        <f>+K10/I10</f>
        <v>0.17324380162827879</v>
      </c>
    </row>
    <row r="11" spans="1:15" x14ac:dyDescent="0.25">
      <c r="A11" s="49">
        <v>21010100</v>
      </c>
      <c r="B11" s="49">
        <v>101</v>
      </c>
      <c r="C11" s="49" t="s">
        <v>124</v>
      </c>
      <c r="D11" s="52">
        <v>400000000</v>
      </c>
      <c r="E11" s="52">
        <v>0</v>
      </c>
      <c r="F11" s="52">
        <v>0</v>
      </c>
      <c r="G11" s="52">
        <v>0</v>
      </c>
      <c r="H11" s="52">
        <v>0</v>
      </c>
      <c r="I11" s="52">
        <v>400000000</v>
      </c>
      <c r="J11" s="52">
        <v>120392859</v>
      </c>
      <c r="K11" s="52">
        <v>120392859</v>
      </c>
      <c r="L11" s="52">
        <v>120392859</v>
      </c>
      <c r="M11" s="52">
        <v>120392859</v>
      </c>
      <c r="N11" s="52">
        <v>279607141</v>
      </c>
      <c r="O11" s="50">
        <f>+K11/I11</f>
        <v>0.30098214750000002</v>
      </c>
    </row>
    <row r="12" spans="1:15" x14ac:dyDescent="0.25">
      <c r="A12" s="49">
        <v>21010100</v>
      </c>
      <c r="B12" s="49">
        <v>102</v>
      </c>
      <c r="C12" s="49" t="s">
        <v>124</v>
      </c>
      <c r="D12" s="52">
        <v>469182960</v>
      </c>
      <c r="E12" s="52">
        <v>0</v>
      </c>
      <c r="F12" s="52">
        <v>0</v>
      </c>
      <c r="G12" s="52">
        <v>0</v>
      </c>
      <c r="H12" s="52">
        <v>0</v>
      </c>
      <c r="I12" s="52">
        <v>469182960</v>
      </c>
      <c r="J12" s="52">
        <v>1410039</v>
      </c>
      <c r="K12" s="52">
        <v>1410039</v>
      </c>
      <c r="L12" s="52">
        <v>1410039</v>
      </c>
      <c r="M12" s="52">
        <v>1410039</v>
      </c>
      <c r="N12" s="52">
        <v>467772921</v>
      </c>
      <c r="O12" s="50">
        <f>+K12/I12</f>
        <v>3.0053073538732098E-3</v>
      </c>
    </row>
    <row r="13" spans="1:15" x14ac:dyDescent="0.25">
      <c r="A13" s="49">
        <v>21010101</v>
      </c>
      <c r="B13" s="49">
        <v>102</v>
      </c>
      <c r="C13" s="49" t="s">
        <v>123</v>
      </c>
      <c r="D13" s="52">
        <v>79492757</v>
      </c>
      <c r="E13" s="52">
        <v>0</v>
      </c>
      <c r="F13" s="52">
        <v>0</v>
      </c>
      <c r="G13" s="52">
        <v>0</v>
      </c>
      <c r="H13" s="52">
        <v>0</v>
      </c>
      <c r="I13" s="52">
        <v>79492757</v>
      </c>
      <c r="J13" s="52">
        <v>1242531</v>
      </c>
      <c r="K13" s="52">
        <v>1242531</v>
      </c>
      <c r="L13" s="52">
        <v>1242531</v>
      </c>
      <c r="M13" s="52">
        <v>1242531</v>
      </c>
      <c r="N13" s="52">
        <v>78250226</v>
      </c>
      <c r="O13" s="50">
        <f>+K13/I13</f>
        <v>1.5630744823707649E-2</v>
      </c>
    </row>
    <row r="14" spans="1:15" x14ac:dyDescent="0.25">
      <c r="A14" s="49">
        <v>21010102</v>
      </c>
      <c r="B14" s="49">
        <v>102</v>
      </c>
      <c r="C14" s="49" t="s">
        <v>122</v>
      </c>
      <c r="D14" s="52">
        <v>38291709</v>
      </c>
      <c r="E14" s="52">
        <v>0</v>
      </c>
      <c r="F14" s="52">
        <v>0</v>
      </c>
      <c r="G14" s="52">
        <v>0</v>
      </c>
      <c r="H14" s="52">
        <v>0</v>
      </c>
      <c r="I14" s="52">
        <v>38291709</v>
      </c>
      <c r="J14" s="52">
        <v>4284771</v>
      </c>
      <c r="K14" s="52">
        <v>4284771</v>
      </c>
      <c r="L14" s="52">
        <v>4284771</v>
      </c>
      <c r="M14" s="52">
        <v>4284771</v>
      </c>
      <c r="N14" s="52">
        <v>34006938</v>
      </c>
      <c r="O14" s="50">
        <f>+K14/I14</f>
        <v>0.11189813962077273</v>
      </c>
    </row>
    <row r="15" spans="1:15" x14ac:dyDescent="0.25">
      <c r="A15" s="49">
        <v>21010103</v>
      </c>
      <c r="B15" s="49">
        <v>102</v>
      </c>
      <c r="C15" s="49" t="s">
        <v>121</v>
      </c>
      <c r="D15" s="52">
        <v>38291709</v>
      </c>
      <c r="E15" s="52">
        <v>0</v>
      </c>
      <c r="F15" s="52">
        <v>0</v>
      </c>
      <c r="G15" s="52">
        <v>0</v>
      </c>
      <c r="H15" s="52">
        <v>0</v>
      </c>
      <c r="I15" s="52">
        <v>38291709</v>
      </c>
      <c r="J15" s="52">
        <v>8760680</v>
      </c>
      <c r="K15" s="52">
        <v>8760680</v>
      </c>
      <c r="L15" s="52">
        <v>8760680</v>
      </c>
      <c r="M15" s="52">
        <v>8760680</v>
      </c>
      <c r="N15" s="52">
        <v>29531029</v>
      </c>
      <c r="O15" s="50">
        <f>+K15/I15</f>
        <v>0.22878790810825392</v>
      </c>
    </row>
    <row r="16" spans="1:15" x14ac:dyDescent="0.25">
      <c r="A16" s="49">
        <v>21010104</v>
      </c>
      <c r="B16" s="49">
        <v>102</v>
      </c>
      <c r="C16" s="49" t="s">
        <v>120</v>
      </c>
      <c r="D16" s="52">
        <v>4828794</v>
      </c>
      <c r="E16" s="52">
        <v>0</v>
      </c>
      <c r="F16" s="52">
        <v>0</v>
      </c>
      <c r="G16" s="52">
        <v>0</v>
      </c>
      <c r="H16" s="52">
        <v>0</v>
      </c>
      <c r="I16" s="52">
        <v>4828794</v>
      </c>
      <c r="J16" s="52">
        <v>533242</v>
      </c>
      <c r="K16" s="52">
        <v>533242</v>
      </c>
      <c r="L16" s="52">
        <v>533242</v>
      </c>
      <c r="M16" s="52">
        <v>533242</v>
      </c>
      <c r="N16" s="52">
        <v>4295552</v>
      </c>
      <c r="O16" s="50">
        <f>+K16/I16</f>
        <v>0.11042964350933172</v>
      </c>
    </row>
    <row r="17" spans="1:15" x14ac:dyDescent="0.25">
      <c r="A17" s="49">
        <v>21010105</v>
      </c>
      <c r="B17" s="49">
        <v>102</v>
      </c>
      <c r="C17" s="49" t="s">
        <v>119</v>
      </c>
      <c r="D17" s="52">
        <v>25351170</v>
      </c>
      <c r="E17" s="52">
        <v>0</v>
      </c>
      <c r="F17" s="52">
        <v>0</v>
      </c>
      <c r="G17" s="52">
        <v>0</v>
      </c>
      <c r="H17" s="52">
        <v>0</v>
      </c>
      <c r="I17" s="52">
        <v>25351170</v>
      </c>
      <c r="J17" s="52">
        <v>8140993</v>
      </c>
      <c r="K17" s="52">
        <v>8140993</v>
      </c>
      <c r="L17" s="52">
        <v>8140993</v>
      </c>
      <c r="M17" s="52">
        <v>8140993</v>
      </c>
      <c r="N17" s="52">
        <v>17210177</v>
      </c>
      <c r="O17" s="50">
        <f>+K17/I17</f>
        <v>0.32112888675355022</v>
      </c>
    </row>
    <row r="18" spans="1:15" x14ac:dyDescent="0.25">
      <c r="A18" s="49">
        <v>21010106</v>
      </c>
      <c r="B18" s="49">
        <v>102</v>
      </c>
      <c r="C18" s="49" t="s">
        <v>118</v>
      </c>
      <c r="D18" s="52">
        <v>37124356</v>
      </c>
      <c r="E18" s="52">
        <v>0</v>
      </c>
      <c r="F18" s="52">
        <v>0</v>
      </c>
      <c r="G18" s="52">
        <v>0</v>
      </c>
      <c r="H18" s="52">
        <v>0</v>
      </c>
      <c r="I18" s="52">
        <v>37124356</v>
      </c>
      <c r="J18" s="52">
        <v>2916531</v>
      </c>
      <c r="K18" s="52">
        <v>2916531</v>
      </c>
      <c r="L18" s="52">
        <v>2916531</v>
      </c>
      <c r="M18" s="52">
        <v>2916531</v>
      </c>
      <c r="N18" s="52">
        <v>34207825</v>
      </c>
      <c r="O18" s="50">
        <f>+K18/I18</f>
        <v>7.8561120359906048E-2</v>
      </c>
    </row>
    <row r="19" spans="1:15" x14ac:dyDescent="0.25">
      <c r="A19" s="49">
        <v>21010107</v>
      </c>
      <c r="B19" s="49">
        <v>102</v>
      </c>
      <c r="C19" s="49" t="s">
        <v>117</v>
      </c>
      <c r="D19" s="52">
        <v>87098195</v>
      </c>
      <c r="E19" s="52">
        <v>0</v>
      </c>
      <c r="F19" s="52">
        <v>0</v>
      </c>
      <c r="G19" s="52">
        <v>0</v>
      </c>
      <c r="H19" s="52">
        <v>0</v>
      </c>
      <c r="I19" s="52">
        <v>87098195</v>
      </c>
      <c r="J19" s="52">
        <v>63661532</v>
      </c>
      <c r="K19" s="52">
        <v>63661532</v>
      </c>
      <c r="L19" s="52">
        <v>63661532</v>
      </c>
      <c r="M19" s="52">
        <v>63661532</v>
      </c>
      <c r="N19" s="52">
        <v>23436663</v>
      </c>
      <c r="O19" s="50">
        <f>+K19/I19</f>
        <v>0.73091677732242322</v>
      </c>
    </row>
    <row r="20" spans="1:15" x14ac:dyDescent="0.25">
      <c r="A20" s="49">
        <v>21010108</v>
      </c>
      <c r="B20" s="49">
        <v>102</v>
      </c>
      <c r="C20" s="49" t="s">
        <v>116</v>
      </c>
      <c r="D20" s="52">
        <v>10451783</v>
      </c>
      <c r="E20" s="52">
        <v>0</v>
      </c>
      <c r="F20" s="52">
        <v>0</v>
      </c>
      <c r="G20" s="52">
        <v>0</v>
      </c>
      <c r="H20" s="52">
        <v>0</v>
      </c>
      <c r="I20" s="52">
        <v>10451783</v>
      </c>
      <c r="J20" s="52">
        <v>7518910</v>
      </c>
      <c r="K20" s="52">
        <v>7518910</v>
      </c>
      <c r="L20" s="52">
        <v>7518910</v>
      </c>
      <c r="M20" s="52">
        <v>7518910</v>
      </c>
      <c r="N20" s="52">
        <v>2932873</v>
      </c>
      <c r="O20" s="50">
        <f>+K20/I20</f>
        <v>0.71939017486298751</v>
      </c>
    </row>
    <row r="21" spans="1:15" x14ac:dyDescent="0.25">
      <c r="A21" s="49">
        <v>21010109</v>
      </c>
      <c r="B21" s="49">
        <v>102</v>
      </c>
      <c r="C21" s="49" t="s">
        <v>115</v>
      </c>
      <c r="D21" s="52">
        <v>22620400</v>
      </c>
      <c r="E21" s="52">
        <v>47500000</v>
      </c>
      <c r="F21" s="52">
        <v>0</v>
      </c>
      <c r="G21" s="52">
        <v>0</v>
      </c>
      <c r="H21" s="52">
        <v>0</v>
      </c>
      <c r="I21" s="52">
        <v>70120400</v>
      </c>
      <c r="J21" s="52">
        <v>0</v>
      </c>
      <c r="K21" s="52">
        <v>0</v>
      </c>
      <c r="L21" s="52">
        <v>0</v>
      </c>
      <c r="M21" s="52">
        <v>0</v>
      </c>
      <c r="N21" s="52">
        <v>70120400</v>
      </c>
      <c r="O21" s="50">
        <f>+K21/I21</f>
        <v>0</v>
      </c>
    </row>
    <row r="22" spans="1:15" x14ac:dyDescent="0.25">
      <c r="A22" s="49">
        <v>21010110</v>
      </c>
      <c r="B22" s="49">
        <v>102</v>
      </c>
      <c r="C22" s="49" t="s">
        <v>114</v>
      </c>
      <c r="D22" s="52">
        <v>3084600</v>
      </c>
      <c r="E22" s="52">
        <v>0</v>
      </c>
      <c r="F22" s="52">
        <v>0</v>
      </c>
      <c r="G22" s="52">
        <v>0</v>
      </c>
      <c r="H22" s="52">
        <v>0</v>
      </c>
      <c r="I22" s="52">
        <v>3084600</v>
      </c>
      <c r="J22" s="52">
        <v>0</v>
      </c>
      <c r="K22" s="52">
        <v>0</v>
      </c>
      <c r="L22" s="52">
        <v>0</v>
      </c>
      <c r="M22" s="52">
        <v>0</v>
      </c>
      <c r="N22" s="52">
        <v>3084600</v>
      </c>
      <c r="O22" s="50">
        <f>+K22/I22</f>
        <v>0</v>
      </c>
    </row>
    <row r="23" spans="1:15" x14ac:dyDescent="0.25">
      <c r="A23" s="58" t="s">
        <v>113</v>
      </c>
      <c r="B23" s="58"/>
      <c r="C23" s="58" t="s">
        <v>112</v>
      </c>
      <c r="D23" s="56">
        <f>+D24</f>
        <v>237455160</v>
      </c>
      <c r="E23" s="56">
        <f>+E24</f>
        <v>437819473</v>
      </c>
      <c r="F23" s="56">
        <f>+F24</f>
        <v>0</v>
      </c>
      <c r="G23" s="56">
        <f>+G24</f>
        <v>0</v>
      </c>
      <c r="H23" s="56">
        <f>+H24</f>
        <v>0</v>
      </c>
      <c r="I23" s="56">
        <f>+I24</f>
        <v>675274633</v>
      </c>
      <c r="J23" s="56">
        <f>+J24</f>
        <v>136775022</v>
      </c>
      <c r="K23" s="56">
        <f>+K24</f>
        <v>136775022</v>
      </c>
      <c r="L23" s="56">
        <f>+L24</f>
        <v>4956702</v>
      </c>
      <c r="M23" s="56">
        <f>+M24</f>
        <v>4956702</v>
      </c>
      <c r="N23" s="56">
        <f>+N24</f>
        <v>538499611</v>
      </c>
      <c r="O23" s="55">
        <f>+K23/I23</f>
        <v>0.20254725309665231</v>
      </c>
    </row>
    <row r="24" spans="1:15" x14ac:dyDescent="0.25">
      <c r="A24" s="49">
        <v>21010202</v>
      </c>
      <c r="B24" s="49">
        <v>102</v>
      </c>
      <c r="C24" s="49" t="s">
        <v>111</v>
      </c>
      <c r="D24" s="52">
        <v>237455160</v>
      </c>
      <c r="E24" s="52">
        <v>437819473</v>
      </c>
      <c r="F24" s="52">
        <v>0</v>
      </c>
      <c r="G24" s="52">
        <v>0</v>
      </c>
      <c r="H24" s="52">
        <v>0</v>
      </c>
      <c r="I24" s="52">
        <v>675274633</v>
      </c>
      <c r="J24" s="52">
        <v>136775022</v>
      </c>
      <c r="K24" s="52">
        <v>136775022</v>
      </c>
      <c r="L24" s="52">
        <v>4956702</v>
      </c>
      <c r="M24" s="52">
        <v>4956702</v>
      </c>
      <c r="N24" s="52">
        <v>538499611</v>
      </c>
      <c r="O24" s="50">
        <f>+K24/I24</f>
        <v>0.20254725309665231</v>
      </c>
    </row>
    <row r="25" spans="1:15" x14ac:dyDescent="0.25">
      <c r="A25" s="58" t="s">
        <v>110</v>
      </c>
      <c r="B25" s="58"/>
      <c r="C25" s="58" t="s">
        <v>109</v>
      </c>
      <c r="D25" s="56">
        <f>SUM(D26:D28)</f>
        <v>122710617</v>
      </c>
      <c r="E25" s="56">
        <f>SUM(E26:E28)</f>
        <v>0</v>
      </c>
      <c r="F25" s="56">
        <f>SUM(F26:F28)</f>
        <v>0</v>
      </c>
      <c r="G25" s="56">
        <f>SUM(G26:G28)</f>
        <v>0</v>
      </c>
      <c r="H25" s="56">
        <f>SUM(H26:H28)</f>
        <v>0</v>
      </c>
      <c r="I25" s="56">
        <f>SUM(I26:I28)</f>
        <v>122710617</v>
      </c>
      <c r="J25" s="56">
        <f>SUM(J26:J28)</f>
        <v>8301100</v>
      </c>
      <c r="K25" s="56">
        <f>SUM(K26:K28)</f>
        <v>8301100</v>
      </c>
      <c r="L25" s="56">
        <f>SUM(L26:L28)</f>
        <v>8301100</v>
      </c>
      <c r="M25" s="56">
        <f>SUM(M26:M28)</f>
        <v>8301100</v>
      </c>
      <c r="N25" s="56">
        <f>SUM(N26:N28)</f>
        <v>114409517</v>
      </c>
      <c r="O25" s="55">
        <f>+K25/I25</f>
        <v>6.7647773297399363E-2</v>
      </c>
    </row>
    <row r="26" spans="1:15" x14ac:dyDescent="0.25">
      <c r="A26" s="49">
        <v>21010300</v>
      </c>
      <c r="B26" s="49">
        <v>102</v>
      </c>
      <c r="C26" s="49" t="s">
        <v>108</v>
      </c>
      <c r="D26" s="52">
        <v>13606402</v>
      </c>
      <c r="E26" s="52">
        <v>0</v>
      </c>
      <c r="F26" s="52">
        <v>0</v>
      </c>
      <c r="G26" s="52">
        <v>0</v>
      </c>
      <c r="H26" s="52">
        <v>0</v>
      </c>
      <c r="I26" s="52">
        <v>13606402</v>
      </c>
      <c r="J26" s="52">
        <v>977600</v>
      </c>
      <c r="K26" s="52">
        <v>977600</v>
      </c>
      <c r="L26" s="52">
        <v>977600</v>
      </c>
      <c r="M26" s="52">
        <v>977600</v>
      </c>
      <c r="N26" s="52">
        <v>12628802</v>
      </c>
      <c r="O26" s="50">
        <f>+K26/I26</f>
        <v>7.1848531301662258E-2</v>
      </c>
    </row>
    <row r="27" spans="1:15" x14ac:dyDescent="0.25">
      <c r="A27" s="49">
        <v>21010301</v>
      </c>
      <c r="B27" s="49">
        <v>102</v>
      </c>
      <c r="C27" s="49" t="s">
        <v>107</v>
      </c>
      <c r="D27" s="52">
        <v>104301955</v>
      </c>
      <c r="E27" s="52">
        <v>0</v>
      </c>
      <c r="F27" s="52">
        <v>0</v>
      </c>
      <c r="G27" s="52">
        <v>0</v>
      </c>
      <c r="H27" s="52">
        <v>0</v>
      </c>
      <c r="I27" s="52">
        <v>104301955</v>
      </c>
      <c r="J27" s="52">
        <v>7025700</v>
      </c>
      <c r="K27" s="52">
        <v>7025700</v>
      </c>
      <c r="L27" s="52">
        <v>7025700</v>
      </c>
      <c r="M27" s="52">
        <v>7025700</v>
      </c>
      <c r="N27" s="52">
        <v>97276255</v>
      </c>
      <c r="O27" s="50">
        <f>+K27/I27</f>
        <v>6.7359235979804977E-2</v>
      </c>
    </row>
    <row r="28" spans="1:15" x14ac:dyDescent="0.25">
      <c r="A28" s="49">
        <v>21010302</v>
      </c>
      <c r="B28" s="49">
        <v>102</v>
      </c>
      <c r="C28" s="49" t="s">
        <v>106</v>
      </c>
      <c r="D28" s="52">
        <v>4802260</v>
      </c>
      <c r="E28" s="52">
        <v>0</v>
      </c>
      <c r="F28" s="52">
        <v>0</v>
      </c>
      <c r="G28" s="52">
        <v>0</v>
      </c>
      <c r="H28" s="52">
        <v>0</v>
      </c>
      <c r="I28" s="52">
        <v>4802260</v>
      </c>
      <c r="J28" s="52">
        <v>297800</v>
      </c>
      <c r="K28" s="52">
        <v>297800</v>
      </c>
      <c r="L28" s="52">
        <v>297800</v>
      </c>
      <c r="M28" s="52">
        <v>297800</v>
      </c>
      <c r="N28" s="52">
        <v>4504460</v>
      </c>
      <c r="O28" s="50">
        <f>+K28/I28</f>
        <v>6.2012469129118376E-2</v>
      </c>
    </row>
    <row r="29" spans="1:15" x14ac:dyDescent="0.25">
      <c r="A29" s="58" t="s">
        <v>105</v>
      </c>
      <c r="B29" s="58"/>
      <c r="C29" s="58" t="s">
        <v>104</v>
      </c>
      <c r="D29" s="56">
        <f>SUM(D30:D32)</f>
        <v>57385394</v>
      </c>
      <c r="E29" s="56">
        <f>SUM(E30:E32)</f>
        <v>0</v>
      </c>
      <c r="F29" s="56">
        <f>SUM(F30:F32)</f>
        <v>0</v>
      </c>
      <c r="G29" s="56">
        <f>SUM(G30:G32)</f>
        <v>0</v>
      </c>
      <c r="H29" s="56">
        <f>SUM(H30:H32)</f>
        <v>0</v>
      </c>
      <c r="I29" s="56">
        <f>SUM(I30:I32)</f>
        <v>57385394</v>
      </c>
      <c r="J29" s="56">
        <f>SUM(J30:J32)</f>
        <v>2879900</v>
      </c>
      <c r="K29" s="56">
        <f>SUM(K30:K32)</f>
        <v>2879900</v>
      </c>
      <c r="L29" s="56">
        <f>SUM(L30:L32)</f>
        <v>2879900</v>
      </c>
      <c r="M29" s="56">
        <f>SUM(M30:M32)</f>
        <v>2879900</v>
      </c>
      <c r="N29" s="56">
        <f>SUM(N30:N32)</f>
        <v>54505494</v>
      </c>
      <c r="O29" s="55">
        <f>+K29/I29</f>
        <v>5.0185244001287155E-2</v>
      </c>
    </row>
    <row r="30" spans="1:15" x14ac:dyDescent="0.25">
      <c r="A30" s="49">
        <v>21010500</v>
      </c>
      <c r="B30" s="49">
        <v>102</v>
      </c>
      <c r="C30" s="49" t="s">
        <v>103</v>
      </c>
      <c r="D30" s="52">
        <v>44839250</v>
      </c>
      <c r="E30" s="52">
        <v>0</v>
      </c>
      <c r="F30" s="52">
        <v>0</v>
      </c>
      <c r="G30" s="52">
        <v>0</v>
      </c>
      <c r="H30" s="52">
        <v>0</v>
      </c>
      <c r="I30" s="52">
        <v>44839250</v>
      </c>
      <c r="J30" s="52">
        <v>2329200</v>
      </c>
      <c r="K30" s="52">
        <v>2329200</v>
      </c>
      <c r="L30" s="52">
        <v>2329200</v>
      </c>
      <c r="M30" s="52">
        <v>2329200</v>
      </c>
      <c r="N30" s="52">
        <v>42510050</v>
      </c>
      <c r="O30" s="50">
        <f>+K30/I30</f>
        <v>5.1945561087663156E-2</v>
      </c>
    </row>
    <row r="31" spans="1:15" x14ac:dyDescent="0.25">
      <c r="A31" s="49">
        <v>21010501</v>
      </c>
      <c r="B31" s="49">
        <v>102</v>
      </c>
      <c r="C31" s="49" t="s">
        <v>102</v>
      </c>
      <c r="D31" s="52">
        <v>6180484</v>
      </c>
      <c r="E31" s="52">
        <v>0</v>
      </c>
      <c r="F31" s="52">
        <v>0</v>
      </c>
      <c r="G31" s="52">
        <v>0</v>
      </c>
      <c r="H31" s="52">
        <v>0</v>
      </c>
      <c r="I31" s="52">
        <v>6180484</v>
      </c>
      <c r="J31" s="52">
        <v>330400</v>
      </c>
      <c r="K31" s="52">
        <v>330400</v>
      </c>
      <c r="L31" s="52">
        <v>330400</v>
      </c>
      <c r="M31" s="52">
        <v>330400</v>
      </c>
      <c r="N31" s="52">
        <v>5850084</v>
      </c>
      <c r="O31" s="50">
        <f>+K31/I31</f>
        <v>5.3458596446491896E-2</v>
      </c>
    </row>
    <row r="32" spans="1:15" x14ac:dyDescent="0.25">
      <c r="A32" s="49">
        <v>21010502</v>
      </c>
      <c r="B32" s="49">
        <v>102</v>
      </c>
      <c r="C32" s="49" t="s">
        <v>101</v>
      </c>
      <c r="D32" s="52">
        <v>6365660</v>
      </c>
      <c r="E32" s="52">
        <v>0</v>
      </c>
      <c r="F32" s="52">
        <v>0</v>
      </c>
      <c r="G32" s="52">
        <v>0</v>
      </c>
      <c r="H32" s="52">
        <v>0</v>
      </c>
      <c r="I32" s="52">
        <v>6365660</v>
      </c>
      <c r="J32" s="52">
        <v>220300</v>
      </c>
      <c r="K32" s="52">
        <v>220300</v>
      </c>
      <c r="L32" s="52">
        <v>220300</v>
      </c>
      <c r="M32" s="52">
        <v>220300</v>
      </c>
      <c r="N32" s="52">
        <v>6145360</v>
      </c>
      <c r="O32" s="50">
        <f>+K32/I32</f>
        <v>3.4607566222512667E-2</v>
      </c>
    </row>
    <row r="33" spans="1:15" x14ac:dyDescent="0.25">
      <c r="A33" s="58" t="s">
        <v>144</v>
      </c>
      <c r="B33" s="58"/>
      <c r="C33" s="58" t="s">
        <v>100</v>
      </c>
      <c r="D33" s="56">
        <f>+D34+D36+D42+D45+D51</f>
        <v>94930396</v>
      </c>
      <c r="E33" s="56">
        <f>+E34+E36+E42+E45+E51</f>
        <v>105740474.58</v>
      </c>
      <c r="F33" s="56">
        <f>+F34+F36+F42+F45+F51</f>
        <v>0</v>
      </c>
      <c r="G33" s="56">
        <f>+G34+G36+G42+G45+G51</f>
        <v>0</v>
      </c>
      <c r="H33" s="56">
        <f>+H34+H36+H42+H45+H51</f>
        <v>0</v>
      </c>
      <c r="I33" s="56">
        <f>+I34+I36+I42+I45+I51</f>
        <v>200670870.57999998</v>
      </c>
      <c r="J33" s="56">
        <f>+J34+J36+J42+J45+J51</f>
        <v>3162988</v>
      </c>
      <c r="K33" s="56">
        <f>+K34+K36+K42+K45+K51</f>
        <v>1662988</v>
      </c>
      <c r="L33" s="56">
        <f>+L34+L36+L42+L45+L51</f>
        <v>1662988</v>
      </c>
      <c r="M33" s="56">
        <f>+M34+M36+M42+M45+M51</f>
        <v>1662988</v>
      </c>
      <c r="N33" s="56">
        <f>+N34+N36+N42+N45+N51</f>
        <v>197507882.57999998</v>
      </c>
      <c r="O33" s="55">
        <f>+K33/I33</f>
        <v>8.2871420011955792E-3</v>
      </c>
    </row>
    <row r="34" spans="1:15" x14ac:dyDescent="0.25">
      <c r="A34" s="58" t="s">
        <v>99</v>
      </c>
      <c r="B34" s="58"/>
      <c r="C34" s="58" t="s">
        <v>98</v>
      </c>
      <c r="D34" s="56">
        <f>+D35</f>
        <v>3000000</v>
      </c>
      <c r="E34" s="56">
        <f>+E35</f>
        <v>5000000</v>
      </c>
      <c r="F34" s="56">
        <f>+F35</f>
        <v>0</v>
      </c>
      <c r="G34" s="56">
        <f>+G35</f>
        <v>0</v>
      </c>
      <c r="H34" s="56">
        <f>+H35</f>
        <v>0</v>
      </c>
      <c r="I34" s="56">
        <f>+I35</f>
        <v>8000000</v>
      </c>
      <c r="J34" s="56">
        <f>+J35</f>
        <v>1500000</v>
      </c>
      <c r="K34" s="56">
        <f>+K35</f>
        <v>0</v>
      </c>
      <c r="L34" s="56">
        <f>+L35</f>
        <v>0</v>
      </c>
      <c r="M34" s="56">
        <f>+M35</f>
        <v>0</v>
      </c>
      <c r="N34" s="56">
        <f>+N35</f>
        <v>6500000</v>
      </c>
      <c r="O34" s="55">
        <f>+K34/I34</f>
        <v>0</v>
      </c>
    </row>
    <row r="35" spans="1:15" x14ac:dyDescent="0.25">
      <c r="A35" s="49">
        <v>21020100</v>
      </c>
      <c r="B35" s="49">
        <v>102</v>
      </c>
      <c r="C35" s="49" t="s">
        <v>97</v>
      </c>
      <c r="D35" s="52">
        <v>3000000</v>
      </c>
      <c r="E35" s="52">
        <v>5000000</v>
      </c>
      <c r="F35" s="52">
        <v>0</v>
      </c>
      <c r="G35" s="52">
        <v>0</v>
      </c>
      <c r="H35" s="52">
        <v>0</v>
      </c>
      <c r="I35" s="52">
        <v>8000000</v>
      </c>
      <c r="J35" s="52">
        <v>1500000</v>
      </c>
      <c r="K35" s="52">
        <v>0</v>
      </c>
      <c r="L35" s="52">
        <v>0</v>
      </c>
      <c r="M35" s="52">
        <v>0</v>
      </c>
      <c r="N35" s="52">
        <v>6500000</v>
      </c>
      <c r="O35" s="50">
        <f>+K35/I35</f>
        <v>0</v>
      </c>
    </row>
    <row r="36" spans="1:15" x14ac:dyDescent="0.25">
      <c r="A36" s="58" t="s">
        <v>96</v>
      </c>
      <c r="B36" s="58"/>
      <c r="C36" s="58" t="s">
        <v>95</v>
      </c>
      <c r="D36" s="56">
        <f>SUM(D37:D41)</f>
        <v>63259000</v>
      </c>
      <c r="E36" s="56">
        <f>SUM(E37:E41)</f>
        <v>21647652</v>
      </c>
      <c r="F36" s="56">
        <f>SUM(F37:F41)</f>
        <v>0</v>
      </c>
      <c r="G36" s="56">
        <f>SUM(G37:G41)</f>
        <v>0</v>
      </c>
      <c r="H36" s="56">
        <f>SUM(H37:H41)</f>
        <v>0</v>
      </c>
      <c r="I36" s="56">
        <f>SUM(I37:I41)</f>
        <v>84906652</v>
      </c>
      <c r="J36" s="56">
        <f>SUM(J37:J41)</f>
        <v>291340</v>
      </c>
      <c r="K36" s="56">
        <f>SUM(K37:K41)</f>
        <v>291340</v>
      </c>
      <c r="L36" s="56">
        <f>SUM(L37:L41)</f>
        <v>291340</v>
      </c>
      <c r="M36" s="56">
        <f>SUM(M37:M41)</f>
        <v>291340</v>
      </c>
      <c r="N36" s="56">
        <f>SUM(N37:N41)</f>
        <v>84615312</v>
      </c>
      <c r="O36" s="55">
        <f>+K36/I36</f>
        <v>3.431297703270646E-3</v>
      </c>
    </row>
    <row r="37" spans="1:15" x14ac:dyDescent="0.25">
      <c r="A37" s="49">
        <v>21020201</v>
      </c>
      <c r="B37" s="49">
        <v>102</v>
      </c>
      <c r="C37" s="49" t="s">
        <v>94</v>
      </c>
      <c r="D37" s="52">
        <v>37259000</v>
      </c>
      <c r="E37" s="52">
        <v>0</v>
      </c>
      <c r="F37" s="52">
        <v>0</v>
      </c>
      <c r="G37" s="52">
        <v>0</v>
      </c>
      <c r="H37" s="52">
        <v>0</v>
      </c>
      <c r="I37" s="52">
        <v>37259000</v>
      </c>
      <c r="J37" s="52">
        <v>0</v>
      </c>
      <c r="K37" s="52">
        <v>0</v>
      </c>
      <c r="L37" s="52">
        <v>0</v>
      </c>
      <c r="M37" s="52">
        <v>0</v>
      </c>
      <c r="N37" s="52">
        <v>37259000</v>
      </c>
      <c r="O37" s="50">
        <f>+K37/I37</f>
        <v>0</v>
      </c>
    </row>
    <row r="38" spans="1:15" x14ac:dyDescent="0.25">
      <c r="A38" s="49">
        <v>21020204</v>
      </c>
      <c r="B38" s="49">
        <v>102</v>
      </c>
      <c r="C38" s="49" t="s">
        <v>93</v>
      </c>
      <c r="D38" s="52">
        <v>6000000</v>
      </c>
      <c r="E38" s="52">
        <v>15123652</v>
      </c>
      <c r="F38" s="52">
        <v>0</v>
      </c>
      <c r="G38" s="52">
        <v>0</v>
      </c>
      <c r="H38" s="52">
        <v>0</v>
      </c>
      <c r="I38" s="52">
        <v>21123652</v>
      </c>
      <c r="J38" s="52">
        <v>0</v>
      </c>
      <c r="K38" s="52">
        <v>0</v>
      </c>
      <c r="L38" s="52">
        <v>0</v>
      </c>
      <c r="M38" s="52">
        <v>0</v>
      </c>
      <c r="N38" s="52">
        <v>21123652</v>
      </c>
      <c r="O38" s="50">
        <f>+K38/I38</f>
        <v>0</v>
      </c>
    </row>
    <row r="39" spans="1:15" x14ac:dyDescent="0.25">
      <c r="A39" s="49">
        <v>21020205</v>
      </c>
      <c r="B39" s="49">
        <v>102</v>
      </c>
      <c r="C39" s="49" t="s">
        <v>92</v>
      </c>
      <c r="D39" s="52">
        <v>2000000</v>
      </c>
      <c r="E39" s="52">
        <v>0</v>
      </c>
      <c r="F39" s="52">
        <v>0</v>
      </c>
      <c r="G39" s="52">
        <v>0</v>
      </c>
      <c r="H39" s="52">
        <v>0</v>
      </c>
      <c r="I39" s="52">
        <v>2000000</v>
      </c>
      <c r="J39" s="52">
        <v>291340</v>
      </c>
      <c r="K39" s="52">
        <v>291340</v>
      </c>
      <c r="L39" s="52">
        <v>291340</v>
      </c>
      <c r="M39" s="52">
        <v>291340</v>
      </c>
      <c r="N39" s="52">
        <v>1708660</v>
      </c>
      <c r="O39" s="50">
        <f>+K39/I39</f>
        <v>0.14566999999999999</v>
      </c>
    </row>
    <row r="40" spans="1:15" x14ac:dyDescent="0.25">
      <c r="A40" s="49">
        <v>21020207</v>
      </c>
      <c r="B40" s="49">
        <v>102</v>
      </c>
      <c r="C40" s="49" t="s">
        <v>91</v>
      </c>
      <c r="D40" s="52">
        <v>14000000</v>
      </c>
      <c r="E40" s="52">
        <v>0</v>
      </c>
      <c r="F40" s="52">
        <v>0</v>
      </c>
      <c r="G40" s="52">
        <v>0</v>
      </c>
      <c r="H40" s="52">
        <v>0</v>
      </c>
      <c r="I40" s="52">
        <v>14000000</v>
      </c>
      <c r="J40" s="52">
        <v>0</v>
      </c>
      <c r="K40" s="52">
        <v>0</v>
      </c>
      <c r="L40" s="52">
        <v>0</v>
      </c>
      <c r="M40" s="52">
        <v>0</v>
      </c>
      <c r="N40" s="52">
        <v>14000000</v>
      </c>
      <c r="O40" s="50">
        <f>+K40/I40</f>
        <v>0</v>
      </c>
    </row>
    <row r="41" spans="1:15" x14ac:dyDescent="0.25">
      <c r="A41" s="49">
        <v>21020209</v>
      </c>
      <c r="B41" s="49">
        <v>102</v>
      </c>
      <c r="C41" s="49" t="s">
        <v>90</v>
      </c>
      <c r="D41" s="52">
        <v>4000000</v>
      </c>
      <c r="E41" s="52">
        <v>6524000</v>
      </c>
      <c r="F41" s="52">
        <v>0</v>
      </c>
      <c r="G41" s="52">
        <v>0</v>
      </c>
      <c r="H41" s="52">
        <v>0</v>
      </c>
      <c r="I41" s="52">
        <v>10524000</v>
      </c>
      <c r="J41" s="52">
        <v>0</v>
      </c>
      <c r="K41" s="52">
        <v>0</v>
      </c>
      <c r="L41" s="52">
        <v>0</v>
      </c>
      <c r="M41" s="52">
        <v>0</v>
      </c>
      <c r="N41" s="52">
        <v>10524000</v>
      </c>
      <c r="O41" s="50">
        <f>+K41/I41</f>
        <v>0</v>
      </c>
    </row>
    <row r="42" spans="1:15" x14ac:dyDescent="0.25">
      <c r="A42" s="58" t="s">
        <v>89</v>
      </c>
      <c r="B42" s="58"/>
      <c r="C42" s="58" t="s">
        <v>88</v>
      </c>
      <c r="D42" s="56">
        <f>SUM(D43:D44)</f>
        <v>24966396</v>
      </c>
      <c r="E42" s="56">
        <f>SUM(E43:E44)</f>
        <v>29800822.579999998</v>
      </c>
      <c r="F42" s="56">
        <f>SUM(F43:F44)</f>
        <v>0</v>
      </c>
      <c r="G42" s="56">
        <f>SUM(G43:G44)</f>
        <v>0</v>
      </c>
      <c r="H42" s="56">
        <f>SUM(H43:H44)</f>
        <v>0</v>
      </c>
      <c r="I42" s="56">
        <f>SUM(I43:I44)</f>
        <v>54767218.579999998</v>
      </c>
      <c r="J42" s="56">
        <f>SUM(J43:J44)</f>
        <v>1371648</v>
      </c>
      <c r="K42" s="56">
        <f>SUM(K43:K44)</f>
        <v>1371648</v>
      </c>
      <c r="L42" s="56">
        <f>SUM(L43:L44)</f>
        <v>1371648</v>
      </c>
      <c r="M42" s="56">
        <f>SUM(M43:M44)</f>
        <v>1371648</v>
      </c>
      <c r="N42" s="56">
        <f>SUM(N43:N44)</f>
        <v>53395570.579999998</v>
      </c>
      <c r="O42" s="55">
        <f>+K42/I42</f>
        <v>2.5045054972006577E-2</v>
      </c>
    </row>
    <row r="43" spans="1:15" x14ac:dyDescent="0.25">
      <c r="A43" s="49">
        <v>21020300</v>
      </c>
      <c r="B43" s="49">
        <v>102</v>
      </c>
      <c r="C43" s="49" t="s">
        <v>87</v>
      </c>
      <c r="D43" s="52">
        <v>10000000</v>
      </c>
      <c r="E43" s="52">
        <v>8565222.5800000001</v>
      </c>
      <c r="F43" s="52">
        <v>0</v>
      </c>
      <c r="G43" s="52">
        <v>0</v>
      </c>
      <c r="H43" s="52">
        <v>0</v>
      </c>
      <c r="I43" s="52">
        <v>18565222.579999998</v>
      </c>
      <c r="J43" s="52">
        <v>1371648</v>
      </c>
      <c r="K43" s="52">
        <v>1371648</v>
      </c>
      <c r="L43" s="52">
        <v>1371648</v>
      </c>
      <c r="M43" s="52">
        <v>1371648</v>
      </c>
      <c r="N43" s="52">
        <v>17193574.579999998</v>
      </c>
      <c r="O43" s="50">
        <f>+K43/I43</f>
        <v>7.3882658507830296E-2</v>
      </c>
    </row>
    <row r="44" spans="1:15" x14ac:dyDescent="0.25">
      <c r="A44" s="49">
        <v>21020301</v>
      </c>
      <c r="B44" s="49">
        <v>102</v>
      </c>
      <c r="C44" s="49" t="s">
        <v>86</v>
      </c>
      <c r="D44" s="52">
        <v>14966396</v>
      </c>
      <c r="E44" s="52">
        <v>21235600</v>
      </c>
      <c r="F44" s="52">
        <v>0</v>
      </c>
      <c r="G44" s="52">
        <v>0</v>
      </c>
      <c r="H44" s="52">
        <v>0</v>
      </c>
      <c r="I44" s="52">
        <v>36201996</v>
      </c>
      <c r="J44" s="52">
        <v>0</v>
      </c>
      <c r="K44" s="52">
        <v>0</v>
      </c>
      <c r="L44" s="52">
        <v>0</v>
      </c>
      <c r="M44" s="52">
        <v>0</v>
      </c>
      <c r="N44" s="52">
        <v>36201996</v>
      </c>
      <c r="O44" s="50">
        <f>+K44/I44</f>
        <v>0</v>
      </c>
    </row>
    <row r="45" spans="1:15" x14ac:dyDescent="0.25">
      <c r="A45" s="58" t="s">
        <v>85</v>
      </c>
      <c r="B45" s="58"/>
      <c r="C45" s="58" t="s">
        <v>84</v>
      </c>
      <c r="D45" s="56">
        <f>SUM(D46:D50)</f>
        <v>3705000</v>
      </c>
      <c r="E45" s="56">
        <f>SUM(E46:E50)</f>
        <v>13060000</v>
      </c>
      <c r="F45" s="56">
        <f>SUM(F46:F50)</f>
        <v>0</v>
      </c>
      <c r="G45" s="56">
        <f>SUM(G46:G50)</f>
        <v>0</v>
      </c>
      <c r="H45" s="56">
        <f>SUM(H46:H50)</f>
        <v>0</v>
      </c>
      <c r="I45" s="56">
        <f>SUM(I46:I50)</f>
        <v>16765000</v>
      </c>
      <c r="J45" s="56">
        <f>SUM(J46:J50)</f>
        <v>0</v>
      </c>
      <c r="K45" s="56">
        <f>SUM(K46:K50)</f>
        <v>0</v>
      </c>
      <c r="L45" s="56">
        <f>SUM(L46:L50)</f>
        <v>0</v>
      </c>
      <c r="M45" s="56">
        <f>SUM(M46:M50)</f>
        <v>0</v>
      </c>
      <c r="N45" s="56">
        <f>SUM(N46:N50)</f>
        <v>16765000</v>
      </c>
      <c r="O45" s="55">
        <f>+K45/I45</f>
        <v>0</v>
      </c>
    </row>
    <row r="46" spans="1:15" x14ac:dyDescent="0.25">
      <c r="A46" s="49">
        <v>21020400</v>
      </c>
      <c r="B46" s="49">
        <v>102</v>
      </c>
      <c r="C46" s="49" t="s">
        <v>83</v>
      </c>
      <c r="D46" s="52">
        <v>1855000</v>
      </c>
      <c r="E46" s="52">
        <v>0</v>
      </c>
      <c r="F46" s="52">
        <v>0</v>
      </c>
      <c r="G46" s="52">
        <v>0</v>
      </c>
      <c r="H46" s="52">
        <v>0</v>
      </c>
      <c r="I46" s="52">
        <v>1855000</v>
      </c>
      <c r="J46" s="52">
        <v>0</v>
      </c>
      <c r="K46" s="52">
        <v>0</v>
      </c>
      <c r="L46" s="52">
        <v>0</v>
      </c>
      <c r="M46" s="52">
        <v>0</v>
      </c>
      <c r="N46" s="52">
        <v>1855000</v>
      </c>
      <c r="O46" s="50">
        <f>+K46/I46</f>
        <v>0</v>
      </c>
    </row>
    <row r="47" spans="1:15" x14ac:dyDescent="0.25">
      <c r="A47" s="49">
        <v>21020401</v>
      </c>
      <c r="B47" s="49">
        <v>102</v>
      </c>
      <c r="C47" s="49" t="s">
        <v>82</v>
      </c>
      <c r="D47" s="52">
        <v>1000000</v>
      </c>
      <c r="E47" s="52">
        <v>2500000</v>
      </c>
      <c r="F47" s="52">
        <v>0</v>
      </c>
      <c r="G47" s="52">
        <v>0</v>
      </c>
      <c r="H47" s="52">
        <v>0</v>
      </c>
      <c r="I47" s="52">
        <v>3500000</v>
      </c>
      <c r="J47" s="52">
        <v>0</v>
      </c>
      <c r="K47" s="52">
        <v>0</v>
      </c>
      <c r="L47" s="52">
        <v>0</v>
      </c>
      <c r="M47" s="52">
        <v>0</v>
      </c>
      <c r="N47" s="52">
        <v>3500000</v>
      </c>
      <c r="O47" s="50">
        <f>+K47/I47</f>
        <v>0</v>
      </c>
    </row>
    <row r="48" spans="1:15" x14ac:dyDescent="0.25">
      <c r="A48" s="49">
        <v>21020402</v>
      </c>
      <c r="B48" s="49">
        <v>102</v>
      </c>
      <c r="C48" s="49" t="s">
        <v>81</v>
      </c>
      <c r="D48" s="52">
        <v>500000</v>
      </c>
      <c r="E48" s="52">
        <v>7000000</v>
      </c>
      <c r="F48" s="52">
        <v>0</v>
      </c>
      <c r="G48" s="52">
        <v>0</v>
      </c>
      <c r="H48" s="52">
        <v>0</v>
      </c>
      <c r="I48" s="52">
        <v>7500000</v>
      </c>
      <c r="J48" s="52">
        <v>0</v>
      </c>
      <c r="K48" s="52">
        <v>0</v>
      </c>
      <c r="L48" s="52">
        <v>0</v>
      </c>
      <c r="M48" s="52">
        <v>0</v>
      </c>
      <c r="N48" s="52">
        <v>7500000</v>
      </c>
      <c r="O48" s="50">
        <f>+K48/I48</f>
        <v>0</v>
      </c>
    </row>
    <row r="49" spans="1:15" x14ac:dyDescent="0.25">
      <c r="A49" s="49">
        <v>21020403</v>
      </c>
      <c r="B49" s="49">
        <v>102</v>
      </c>
      <c r="C49" s="49" t="s">
        <v>80</v>
      </c>
      <c r="D49" s="52">
        <v>200000</v>
      </c>
      <c r="E49" s="52">
        <v>1760000</v>
      </c>
      <c r="F49" s="52">
        <v>0</v>
      </c>
      <c r="G49" s="52">
        <v>0</v>
      </c>
      <c r="H49" s="52">
        <v>0</v>
      </c>
      <c r="I49" s="52">
        <v>1960000</v>
      </c>
      <c r="J49" s="52">
        <v>0</v>
      </c>
      <c r="K49" s="52">
        <v>0</v>
      </c>
      <c r="L49" s="52">
        <v>0</v>
      </c>
      <c r="M49" s="52">
        <v>0</v>
      </c>
      <c r="N49" s="52">
        <v>1960000</v>
      </c>
      <c r="O49" s="50">
        <f>+K49/I49</f>
        <v>0</v>
      </c>
    </row>
    <row r="50" spans="1:15" x14ac:dyDescent="0.25">
      <c r="A50" s="49">
        <v>21020404</v>
      </c>
      <c r="B50" s="49">
        <v>102</v>
      </c>
      <c r="C50" s="49" t="s">
        <v>79</v>
      </c>
      <c r="D50" s="52">
        <v>150000</v>
      </c>
      <c r="E50" s="52">
        <v>1800000</v>
      </c>
      <c r="F50" s="52">
        <v>0</v>
      </c>
      <c r="G50" s="52">
        <v>0</v>
      </c>
      <c r="H50" s="52">
        <v>0</v>
      </c>
      <c r="I50" s="52">
        <v>1950000</v>
      </c>
      <c r="J50" s="52">
        <v>0</v>
      </c>
      <c r="K50" s="52">
        <v>0</v>
      </c>
      <c r="L50" s="52">
        <v>0</v>
      </c>
      <c r="M50" s="52">
        <v>0</v>
      </c>
      <c r="N50" s="52">
        <v>1950000</v>
      </c>
      <c r="O50" s="50">
        <f>+K50/I50</f>
        <v>0</v>
      </c>
    </row>
    <row r="51" spans="1:15" x14ac:dyDescent="0.25">
      <c r="A51" s="58" t="s">
        <v>78</v>
      </c>
      <c r="B51" s="58"/>
      <c r="C51" s="58" t="s">
        <v>77</v>
      </c>
      <c r="D51" s="56">
        <f>+D52</f>
        <v>0</v>
      </c>
      <c r="E51" s="56">
        <f>+E52</f>
        <v>36232000</v>
      </c>
      <c r="F51" s="56">
        <f>+F52</f>
        <v>0</v>
      </c>
      <c r="G51" s="56">
        <f>+G52</f>
        <v>0</v>
      </c>
      <c r="H51" s="56">
        <f>+H52</f>
        <v>0</v>
      </c>
      <c r="I51" s="56">
        <f>+I52</f>
        <v>36232000</v>
      </c>
      <c r="J51" s="56">
        <f>+J52</f>
        <v>0</v>
      </c>
      <c r="K51" s="56">
        <f>+K52</f>
        <v>0</v>
      </c>
      <c r="L51" s="56">
        <f>+L52</f>
        <v>0</v>
      </c>
      <c r="M51" s="56">
        <f>+M52</f>
        <v>0</v>
      </c>
      <c r="N51" s="56">
        <f>+N52</f>
        <v>36232000</v>
      </c>
      <c r="O51" s="55">
        <f>+K51/I51</f>
        <v>0</v>
      </c>
    </row>
    <row r="52" spans="1:15" x14ac:dyDescent="0.25">
      <c r="A52" s="49">
        <v>21020500</v>
      </c>
      <c r="B52" s="49">
        <v>102</v>
      </c>
      <c r="C52" s="49" t="s">
        <v>76</v>
      </c>
      <c r="D52" s="52">
        <v>0</v>
      </c>
      <c r="E52" s="52">
        <v>36232000</v>
      </c>
      <c r="F52" s="52">
        <v>0</v>
      </c>
      <c r="G52" s="52">
        <v>0</v>
      </c>
      <c r="H52" s="52">
        <v>0</v>
      </c>
      <c r="I52" s="52">
        <v>36232000</v>
      </c>
      <c r="J52" s="52">
        <v>0</v>
      </c>
      <c r="K52" s="52">
        <v>0</v>
      </c>
      <c r="L52" s="52">
        <v>0</v>
      </c>
      <c r="M52" s="52">
        <v>0</v>
      </c>
      <c r="N52" s="52">
        <v>36232000</v>
      </c>
      <c r="O52" s="50">
        <f>+K52/I52</f>
        <v>0</v>
      </c>
    </row>
    <row r="53" spans="1:15" x14ac:dyDescent="0.25">
      <c r="A53" s="58" t="s">
        <v>75</v>
      </c>
      <c r="B53" s="58"/>
      <c r="C53" s="58" t="s">
        <v>29</v>
      </c>
      <c r="D53" s="56">
        <f>+D54+D62</f>
        <v>6101979632</v>
      </c>
      <c r="E53" s="56">
        <f>+E54+E62</f>
        <v>31495518993.369999</v>
      </c>
      <c r="F53" s="56">
        <f>+F54+F62</f>
        <v>0</v>
      </c>
      <c r="G53" s="56">
        <f>+G54+G62</f>
        <v>0</v>
      </c>
      <c r="H53" s="56">
        <f>+H54+H62</f>
        <v>0</v>
      </c>
      <c r="I53" s="56">
        <f>+I54+I62</f>
        <v>37597498625.369995</v>
      </c>
      <c r="J53" s="56">
        <f>+J54+J62</f>
        <v>24478386466</v>
      </c>
      <c r="K53" s="56">
        <f>+K54+K62</f>
        <v>24478386466</v>
      </c>
      <c r="L53" s="56">
        <f>+L54+L62</f>
        <v>17627310378</v>
      </c>
      <c r="M53" s="56">
        <f>+M54+M62</f>
        <v>7615360625</v>
      </c>
      <c r="N53" s="56">
        <f>+N54+N62</f>
        <v>13119112159.370001</v>
      </c>
      <c r="O53" s="55">
        <f>+K53/I53</f>
        <v>0.65106422929642727</v>
      </c>
    </row>
    <row r="54" spans="1:15" x14ac:dyDescent="0.25">
      <c r="A54" s="58" t="s">
        <v>74</v>
      </c>
      <c r="B54" s="58"/>
      <c r="C54" s="58" t="s">
        <v>31</v>
      </c>
      <c r="D54" s="56">
        <f>+D55</f>
        <v>6101979632</v>
      </c>
      <c r="E54" s="56">
        <f>+E55</f>
        <v>14077846063.369999</v>
      </c>
      <c r="F54" s="56">
        <f>+F55</f>
        <v>0</v>
      </c>
      <c r="G54" s="56">
        <f>+G55</f>
        <v>0</v>
      </c>
      <c r="H54" s="56">
        <f>+H55</f>
        <v>0</v>
      </c>
      <c r="I54" s="56">
        <f>+I55</f>
        <v>20179825695.369999</v>
      </c>
      <c r="J54" s="56">
        <f>+J55</f>
        <v>7060713536</v>
      </c>
      <c r="K54" s="56">
        <f>+K55</f>
        <v>7060713536</v>
      </c>
      <c r="L54" s="56">
        <f>+L55</f>
        <v>209637448</v>
      </c>
      <c r="M54" s="56">
        <f>+M55</f>
        <v>0</v>
      </c>
      <c r="N54" s="56">
        <f>+N55</f>
        <v>13119112159.370001</v>
      </c>
      <c r="O54" s="55">
        <f>+K54/I54</f>
        <v>0.3498897187015837</v>
      </c>
    </row>
    <row r="55" spans="1:15" x14ac:dyDescent="0.25">
      <c r="A55" s="58" t="s">
        <v>73</v>
      </c>
      <c r="B55" s="58"/>
      <c r="C55" s="58" t="s">
        <v>72</v>
      </c>
      <c r="D55" s="56">
        <f>SUM(D56:D61)</f>
        <v>6101979632</v>
      </c>
      <c r="E55" s="56">
        <f>SUM(E56:E61)</f>
        <v>14077846063.369999</v>
      </c>
      <c r="F55" s="56">
        <f>SUM(F56:F61)</f>
        <v>0</v>
      </c>
      <c r="G55" s="56">
        <f>SUM(G56:G61)</f>
        <v>0</v>
      </c>
      <c r="H55" s="56">
        <f>SUM(H56:H61)</f>
        <v>0</v>
      </c>
      <c r="I55" s="56">
        <f>SUM(I56:I61)</f>
        <v>20179825695.369999</v>
      </c>
      <c r="J55" s="56">
        <f>SUM(J56:J61)</f>
        <v>7060713536</v>
      </c>
      <c r="K55" s="56">
        <f>SUM(K56:K61)</f>
        <v>7060713536</v>
      </c>
      <c r="L55" s="56">
        <f>SUM(L56:L61)</f>
        <v>209637448</v>
      </c>
      <c r="M55" s="56">
        <f>SUM(M56:M61)</f>
        <v>0</v>
      </c>
      <c r="N55" s="56">
        <f>SUM(N56:N61)</f>
        <v>13119112159.370001</v>
      </c>
      <c r="O55" s="55">
        <f>+K55/I55</f>
        <v>0.3498897187015837</v>
      </c>
    </row>
    <row r="56" spans="1:15" ht="38.25" x14ac:dyDescent="0.25">
      <c r="A56" s="49">
        <v>25010100</v>
      </c>
      <c r="B56" s="49">
        <v>115</v>
      </c>
      <c r="C56" s="53" t="s">
        <v>71</v>
      </c>
      <c r="D56" s="52">
        <v>6101979632</v>
      </c>
      <c r="E56" s="52">
        <v>227454130.37</v>
      </c>
      <c r="F56" s="52">
        <v>0</v>
      </c>
      <c r="G56" s="52">
        <v>0</v>
      </c>
      <c r="H56" s="52">
        <v>0</v>
      </c>
      <c r="I56" s="52">
        <v>6329433762.3699999</v>
      </c>
      <c r="J56" s="52">
        <v>6045926625</v>
      </c>
      <c r="K56" s="52">
        <v>6045926625</v>
      </c>
      <c r="L56" s="52">
        <v>0</v>
      </c>
      <c r="M56" s="52">
        <v>0</v>
      </c>
      <c r="N56" s="52">
        <v>283507137.37</v>
      </c>
      <c r="O56" s="50">
        <f>+K56/I56</f>
        <v>0.95520813582796016</v>
      </c>
    </row>
    <row r="57" spans="1:15" ht="38.25" x14ac:dyDescent="0.25">
      <c r="A57" s="49">
        <v>25010110</v>
      </c>
      <c r="B57" s="49">
        <v>126</v>
      </c>
      <c r="C57" s="53" t="s">
        <v>143</v>
      </c>
      <c r="D57" s="52">
        <v>0</v>
      </c>
      <c r="E57" s="52">
        <v>249846939</v>
      </c>
      <c r="F57" s="52">
        <v>0</v>
      </c>
      <c r="G57" s="52">
        <v>0</v>
      </c>
      <c r="H57" s="52">
        <v>0</v>
      </c>
      <c r="I57" s="52">
        <v>249846939</v>
      </c>
      <c r="J57" s="52">
        <v>159756250</v>
      </c>
      <c r="K57" s="52">
        <v>159756250</v>
      </c>
      <c r="L57" s="52">
        <v>1906250</v>
      </c>
      <c r="M57" s="52">
        <v>0</v>
      </c>
      <c r="N57" s="52">
        <v>90090689</v>
      </c>
      <c r="O57" s="50">
        <f>+K57/I57</f>
        <v>0.63941647890270936</v>
      </c>
    </row>
    <row r="58" spans="1:15" ht="38.25" x14ac:dyDescent="0.25">
      <c r="A58" s="49">
        <v>25010112</v>
      </c>
      <c r="B58" s="49">
        <v>128</v>
      </c>
      <c r="C58" s="53" t="s">
        <v>70</v>
      </c>
      <c r="D58" s="52">
        <v>0</v>
      </c>
      <c r="E58" s="52">
        <v>544092874</v>
      </c>
      <c r="F58" s="52">
        <v>0</v>
      </c>
      <c r="G58" s="52">
        <v>0</v>
      </c>
      <c r="H58" s="52">
        <v>0</v>
      </c>
      <c r="I58" s="52">
        <v>544092874</v>
      </c>
      <c r="J58" s="52">
        <v>533211017</v>
      </c>
      <c r="K58" s="52">
        <v>533211017</v>
      </c>
      <c r="L58" s="52">
        <v>0</v>
      </c>
      <c r="M58" s="52">
        <v>0</v>
      </c>
      <c r="N58" s="52">
        <v>10881857</v>
      </c>
      <c r="O58" s="50">
        <f>+K58/I58</f>
        <v>0.98000000088220229</v>
      </c>
    </row>
    <row r="59" spans="1:15" ht="51" x14ac:dyDescent="0.25">
      <c r="A59" s="49">
        <v>25010113</v>
      </c>
      <c r="B59" s="49">
        <v>129</v>
      </c>
      <c r="C59" s="53" t="s">
        <v>69</v>
      </c>
      <c r="D59" s="52">
        <v>0</v>
      </c>
      <c r="E59" s="52">
        <v>86968673</v>
      </c>
      <c r="F59" s="52">
        <v>0</v>
      </c>
      <c r="G59" s="52">
        <v>0</v>
      </c>
      <c r="H59" s="52">
        <v>0</v>
      </c>
      <c r="I59" s="52">
        <v>86968673</v>
      </c>
      <c r="J59" s="52">
        <v>85229299</v>
      </c>
      <c r="K59" s="52">
        <v>85229299</v>
      </c>
      <c r="L59" s="52">
        <v>41751883</v>
      </c>
      <c r="M59" s="52">
        <v>0</v>
      </c>
      <c r="N59" s="52">
        <v>1739374</v>
      </c>
      <c r="O59" s="50">
        <f>+K59/I59</f>
        <v>0.97999999379086766</v>
      </c>
    </row>
    <row r="60" spans="1:15" ht="38.25" x14ac:dyDescent="0.25">
      <c r="A60" s="49">
        <v>25010114</v>
      </c>
      <c r="B60" s="49">
        <v>130</v>
      </c>
      <c r="C60" s="53" t="s">
        <v>68</v>
      </c>
      <c r="D60" s="52">
        <v>0</v>
      </c>
      <c r="E60" s="52">
        <v>12796385197</v>
      </c>
      <c r="F60" s="52">
        <v>0</v>
      </c>
      <c r="G60" s="52">
        <v>0</v>
      </c>
      <c r="H60" s="52">
        <v>0</v>
      </c>
      <c r="I60" s="52">
        <v>12796385197</v>
      </c>
      <c r="J60" s="52">
        <v>66954060</v>
      </c>
      <c r="K60" s="52">
        <v>66954060</v>
      </c>
      <c r="L60" s="52">
        <v>66954060</v>
      </c>
      <c r="M60" s="52">
        <v>0</v>
      </c>
      <c r="N60" s="52">
        <v>12729431137</v>
      </c>
      <c r="O60" s="50">
        <f>+K60/I60</f>
        <v>5.2322635626580538E-3</v>
      </c>
    </row>
    <row r="61" spans="1:15" ht="38.25" x14ac:dyDescent="0.25">
      <c r="A61" s="49">
        <v>25010118</v>
      </c>
      <c r="B61" s="49">
        <v>134</v>
      </c>
      <c r="C61" s="53" t="s">
        <v>67</v>
      </c>
      <c r="D61" s="52">
        <v>0</v>
      </c>
      <c r="E61" s="52">
        <v>173098250</v>
      </c>
      <c r="F61" s="52">
        <v>0</v>
      </c>
      <c r="G61" s="52">
        <v>0</v>
      </c>
      <c r="H61" s="52">
        <v>0</v>
      </c>
      <c r="I61" s="52">
        <v>173098250</v>
      </c>
      <c r="J61" s="52">
        <v>169636285</v>
      </c>
      <c r="K61" s="52">
        <v>169636285</v>
      </c>
      <c r="L61" s="52">
        <v>99025255</v>
      </c>
      <c r="M61" s="52">
        <v>0</v>
      </c>
      <c r="N61" s="52">
        <v>3461965</v>
      </c>
      <c r="O61" s="50">
        <f>+K61/I61</f>
        <v>0.98</v>
      </c>
    </row>
    <row r="62" spans="1:15" x14ac:dyDescent="0.25">
      <c r="A62" s="59">
        <v>2502</v>
      </c>
      <c r="B62" s="58"/>
      <c r="C62" s="57" t="s">
        <v>38</v>
      </c>
      <c r="D62" s="56">
        <f>+D63</f>
        <v>0</v>
      </c>
      <c r="E62" s="56">
        <f>+E63</f>
        <v>17417672930</v>
      </c>
      <c r="F62" s="56">
        <f>+F63</f>
        <v>0</v>
      </c>
      <c r="G62" s="56">
        <f>+G63</f>
        <v>0</v>
      </c>
      <c r="H62" s="56">
        <f>+H63</f>
        <v>0</v>
      </c>
      <c r="I62" s="56">
        <f>+I63</f>
        <v>17417672930</v>
      </c>
      <c r="J62" s="56">
        <f>+J63</f>
        <v>17417672930</v>
      </c>
      <c r="K62" s="56">
        <f>+K63</f>
        <v>17417672930</v>
      </c>
      <c r="L62" s="56">
        <f>+L63</f>
        <v>17417672930</v>
      </c>
      <c r="M62" s="56">
        <f>+M63</f>
        <v>7615360625</v>
      </c>
      <c r="N62" s="56">
        <f>+N63</f>
        <v>0</v>
      </c>
      <c r="O62" s="55">
        <f>+K62/I62</f>
        <v>1</v>
      </c>
    </row>
    <row r="63" spans="1:15" x14ac:dyDescent="0.25">
      <c r="A63" s="59">
        <v>250201</v>
      </c>
      <c r="B63" s="58"/>
      <c r="C63" s="57" t="s">
        <v>40</v>
      </c>
      <c r="D63" s="56">
        <f>SUM(D64:D71)</f>
        <v>0</v>
      </c>
      <c r="E63" s="56">
        <f>SUM(E64:E71)</f>
        <v>17417672930</v>
      </c>
      <c r="F63" s="56">
        <f>SUM(F64:F71)</f>
        <v>0</v>
      </c>
      <c r="G63" s="56">
        <f>SUM(G64:G71)</f>
        <v>0</v>
      </c>
      <c r="H63" s="56">
        <f>SUM(H64:H71)</f>
        <v>0</v>
      </c>
      <c r="I63" s="56">
        <f>SUM(I64:I71)</f>
        <v>17417672930</v>
      </c>
      <c r="J63" s="56">
        <f>SUM(J64:J71)</f>
        <v>17417672930</v>
      </c>
      <c r="K63" s="56">
        <f>SUM(K64:K71)</f>
        <v>17417672930</v>
      </c>
      <c r="L63" s="56">
        <f>SUM(L64:L71)</f>
        <v>17417672930</v>
      </c>
      <c r="M63" s="56">
        <f>SUM(M64:M71)</f>
        <v>7615360625</v>
      </c>
      <c r="N63" s="56">
        <f>SUM(N64:N71)</f>
        <v>0</v>
      </c>
      <c r="O63" s="55">
        <f>+K63/I63</f>
        <v>1</v>
      </c>
    </row>
    <row r="64" spans="1:15" ht="38.25" x14ac:dyDescent="0.25">
      <c r="A64" s="54">
        <v>25020113</v>
      </c>
      <c r="B64" s="49">
        <v>118</v>
      </c>
      <c r="C64" s="53" t="s">
        <v>44</v>
      </c>
      <c r="D64" s="52">
        <v>0</v>
      </c>
      <c r="E64" s="52">
        <v>1372915184</v>
      </c>
      <c r="F64" s="52">
        <v>0</v>
      </c>
      <c r="G64" s="52">
        <v>0</v>
      </c>
      <c r="H64" s="52">
        <v>0</v>
      </c>
      <c r="I64" s="51">
        <v>1372915184</v>
      </c>
      <c r="J64" s="51">
        <v>1372915184</v>
      </c>
      <c r="K64" s="51">
        <v>1372915184</v>
      </c>
      <c r="L64" s="51">
        <v>1372915184</v>
      </c>
      <c r="M64" s="52">
        <v>795457072</v>
      </c>
      <c r="N64" s="51">
        <f>+I64-J64</f>
        <v>0</v>
      </c>
      <c r="O64" s="50">
        <f>+K64/I64</f>
        <v>1</v>
      </c>
    </row>
    <row r="65" spans="1:15" ht="38.25" x14ac:dyDescent="0.25">
      <c r="A65" s="54">
        <v>25020113</v>
      </c>
      <c r="B65" s="49">
        <v>128</v>
      </c>
      <c r="C65" s="53" t="s">
        <v>45</v>
      </c>
      <c r="D65" s="52">
        <v>0</v>
      </c>
      <c r="E65" s="52">
        <v>6822380115</v>
      </c>
      <c r="F65" s="52">
        <v>0</v>
      </c>
      <c r="G65" s="52">
        <v>0</v>
      </c>
      <c r="H65" s="52">
        <v>0</v>
      </c>
      <c r="I65" s="51">
        <v>6822380115</v>
      </c>
      <c r="J65" s="51">
        <v>6822380115</v>
      </c>
      <c r="K65" s="51">
        <v>6822380115</v>
      </c>
      <c r="L65" s="51">
        <v>6822380115</v>
      </c>
      <c r="M65" s="52">
        <v>1670516799</v>
      </c>
      <c r="N65" s="51">
        <f>+I65-J65</f>
        <v>0</v>
      </c>
      <c r="O65" s="50">
        <f>+K65/I65</f>
        <v>1</v>
      </c>
    </row>
    <row r="66" spans="1:15" ht="51" x14ac:dyDescent="0.25">
      <c r="A66" s="54">
        <v>25020113</v>
      </c>
      <c r="B66" s="49">
        <v>129</v>
      </c>
      <c r="C66" s="53" t="s">
        <v>46</v>
      </c>
      <c r="D66" s="52">
        <v>0</v>
      </c>
      <c r="E66" s="52">
        <v>1298215800</v>
      </c>
      <c r="F66" s="52">
        <v>0</v>
      </c>
      <c r="G66" s="52">
        <v>0</v>
      </c>
      <c r="H66" s="52">
        <v>0</v>
      </c>
      <c r="I66" s="51">
        <v>1298215800</v>
      </c>
      <c r="J66" s="51">
        <v>1298215800</v>
      </c>
      <c r="K66" s="51">
        <v>1298215800</v>
      </c>
      <c r="L66" s="51">
        <v>1298215800</v>
      </c>
      <c r="M66" s="52">
        <v>123559470</v>
      </c>
      <c r="N66" s="51">
        <f>+I66-J66</f>
        <v>0</v>
      </c>
      <c r="O66" s="50">
        <f>+K66/I66</f>
        <v>1</v>
      </c>
    </row>
    <row r="67" spans="1:15" ht="38.25" x14ac:dyDescent="0.25">
      <c r="A67" s="54">
        <v>25020113</v>
      </c>
      <c r="B67" s="49">
        <v>130</v>
      </c>
      <c r="C67" s="53" t="s">
        <v>47</v>
      </c>
      <c r="D67" s="52">
        <v>0</v>
      </c>
      <c r="E67" s="52">
        <v>5409519443</v>
      </c>
      <c r="F67" s="52">
        <v>0</v>
      </c>
      <c r="G67" s="52">
        <v>0</v>
      </c>
      <c r="H67" s="52">
        <v>0</v>
      </c>
      <c r="I67" s="51">
        <v>5409519443</v>
      </c>
      <c r="J67" s="51">
        <v>5409519443</v>
      </c>
      <c r="K67" s="51">
        <v>5409519443</v>
      </c>
      <c r="L67" s="51">
        <v>5409519443</v>
      </c>
      <c r="M67" s="52">
        <v>3229376448</v>
      </c>
      <c r="N67" s="51">
        <f>+I67-J67</f>
        <v>0</v>
      </c>
      <c r="O67" s="50">
        <f>+K67/I67</f>
        <v>1</v>
      </c>
    </row>
    <row r="68" spans="1:15" ht="51" x14ac:dyDescent="0.25">
      <c r="A68" s="54">
        <v>25020113</v>
      </c>
      <c r="B68" s="49">
        <v>131</v>
      </c>
      <c r="C68" s="53" t="s">
        <v>48</v>
      </c>
      <c r="D68" s="52">
        <v>0</v>
      </c>
      <c r="E68" s="52">
        <v>60327453</v>
      </c>
      <c r="F68" s="52">
        <v>0</v>
      </c>
      <c r="G68" s="52">
        <v>0</v>
      </c>
      <c r="H68" s="52">
        <v>0</v>
      </c>
      <c r="I68" s="51">
        <v>60327453</v>
      </c>
      <c r="J68" s="51">
        <v>60327453</v>
      </c>
      <c r="K68" s="51">
        <v>60327453</v>
      </c>
      <c r="L68" s="51">
        <v>60327453</v>
      </c>
      <c r="M68" s="52">
        <v>20747600</v>
      </c>
      <c r="N68" s="51">
        <f>+I68-J68</f>
        <v>0</v>
      </c>
      <c r="O68" s="50">
        <f>+K68/I68</f>
        <v>1</v>
      </c>
    </row>
    <row r="69" spans="1:15" ht="38.25" x14ac:dyDescent="0.25">
      <c r="A69" s="54">
        <v>25020113</v>
      </c>
      <c r="B69" s="49">
        <v>132</v>
      </c>
      <c r="C69" s="53" t="s">
        <v>49</v>
      </c>
      <c r="D69" s="52">
        <v>0</v>
      </c>
      <c r="E69" s="52">
        <v>312344745</v>
      </c>
      <c r="F69" s="52">
        <v>0</v>
      </c>
      <c r="G69" s="52">
        <v>0</v>
      </c>
      <c r="H69" s="52">
        <v>0</v>
      </c>
      <c r="I69" s="51">
        <v>312344745</v>
      </c>
      <c r="J69" s="51">
        <v>312344745</v>
      </c>
      <c r="K69" s="51">
        <v>312344745</v>
      </c>
      <c r="L69" s="51">
        <v>312344745</v>
      </c>
      <c r="M69" s="52">
        <v>228691437</v>
      </c>
      <c r="N69" s="51">
        <f>+I69-J69</f>
        <v>0</v>
      </c>
      <c r="O69" s="50">
        <f>+K69/I69</f>
        <v>1</v>
      </c>
    </row>
    <row r="70" spans="1:15" ht="25.5" x14ac:dyDescent="0.25">
      <c r="A70" s="54">
        <v>25020113</v>
      </c>
      <c r="B70" s="49">
        <v>133</v>
      </c>
      <c r="C70" s="53" t="s">
        <v>50</v>
      </c>
      <c r="D70" s="52">
        <v>0</v>
      </c>
      <c r="E70" s="52">
        <v>437454400</v>
      </c>
      <c r="F70" s="52">
        <v>0</v>
      </c>
      <c r="G70" s="52">
        <v>0</v>
      </c>
      <c r="H70" s="52">
        <v>0</v>
      </c>
      <c r="I70" s="51">
        <v>437454400</v>
      </c>
      <c r="J70" s="51">
        <v>437454400</v>
      </c>
      <c r="K70" s="51">
        <v>437454400</v>
      </c>
      <c r="L70" s="51">
        <v>437454400</v>
      </c>
      <c r="M70" s="52">
        <v>405533764</v>
      </c>
      <c r="N70" s="51">
        <f>+I70-J70</f>
        <v>0</v>
      </c>
      <c r="O70" s="50">
        <f>+K70/I70</f>
        <v>1</v>
      </c>
    </row>
    <row r="71" spans="1:15" ht="38.25" x14ac:dyDescent="0.25">
      <c r="A71" s="54">
        <v>25020113</v>
      </c>
      <c r="B71" s="49">
        <v>134</v>
      </c>
      <c r="C71" s="53" t="s">
        <v>51</v>
      </c>
      <c r="D71" s="52">
        <v>0</v>
      </c>
      <c r="E71" s="52">
        <v>1704515790</v>
      </c>
      <c r="F71" s="52">
        <v>0</v>
      </c>
      <c r="G71" s="52">
        <v>0</v>
      </c>
      <c r="H71" s="52">
        <v>0</v>
      </c>
      <c r="I71" s="51">
        <v>1704515790</v>
      </c>
      <c r="J71" s="51">
        <v>1704515790</v>
      </c>
      <c r="K71" s="51">
        <v>1704515790</v>
      </c>
      <c r="L71" s="51">
        <v>1704515790</v>
      </c>
      <c r="M71" s="52">
        <v>1141478035</v>
      </c>
      <c r="N71" s="51">
        <f>+I71-J71</f>
        <v>0</v>
      </c>
      <c r="O71" s="50">
        <f>+K71/I71</f>
        <v>1</v>
      </c>
    </row>
  </sheetData>
  <autoFilter ref="A6:O71" xr:uid="{00000000-0009-0000-0000-000001000000}"/>
  <mergeCells count="3">
    <mergeCell ref="A1:O1"/>
    <mergeCell ref="A2:O2"/>
    <mergeCell ref="A3:O3"/>
  </mergeCells>
  <pageMargins left="0.25" right="0.25" top="0.75" bottom="0.75" header="0.3" footer="0.3"/>
  <pageSetup scale="50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2F628-8821-41BF-9587-8F48E62B1A31}">
  <sheetPr>
    <outlinePr summaryBelow="0" summaryRight="0"/>
    <pageSetUpPr autoPageBreaks="0"/>
  </sheetPr>
  <dimension ref="A1:O71"/>
  <sheetViews>
    <sheetView tabSelected="1" showOutlineSymbols="0" zoomScale="80" zoomScaleNormal="80" workbookViewId="0">
      <pane ySplit="6" topLeftCell="A7" activePane="bottomLeft" state="frozen"/>
      <selection activeCell="A6" sqref="A6"/>
      <selection pane="bottomLeft" activeCell="C16" sqref="C16"/>
    </sheetView>
  </sheetViews>
  <sheetFormatPr baseColWidth="10" defaultColWidth="6.85546875" defaultRowHeight="12.75" x14ac:dyDescent="0.25"/>
  <cols>
    <col min="1" max="1" width="12.7109375" style="49" customWidth="1"/>
    <col min="2" max="2" width="6.28515625" style="49" customWidth="1"/>
    <col min="3" max="3" width="56.140625" style="53" customWidth="1"/>
    <col min="4" max="4" width="16.7109375" style="49" customWidth="1"/>
    <col min="5" max="5" width="18" style="49" customWidth="1"/>
    <col min="6" max="8" width="9.42578125" style="49" customWidth="1"/>
    <col min="9" max="12" width="19" style="49" customWidth="1"/>
    <col min="13" max="13" width="18.28515625" style="49" customWidth="1"/>
    <col min="14" max="14" width="16.7109375" style="49" customWidth="1"/>
    <col min="15" max="15" width="9.42578125" style="49" customWidth="1"/>
    <col min="16" max="16384" width="6.85546875" style="49"/>
  </cols>
  <sheetData>
    <row r="1" spans="1:15" s="66" customFormat="1" ht="15" x14ac:dyDescent="0.25">
      <c r="A1" s="67" t="s">
        <v>63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66" customFormat="1" ht="15" x14ac:dyDescent="0.25">
      <c r="A2" s="67" t="s">
        <v>64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s="66" customFormat="1" ht="15" x14ac:dyDescent="0.25">
      <c r="A3" s="67" t="s">
        <v>151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s="61" customFormat="1" ht="38.25" x14ac:dyDescent="0.25">
      <c r="A6" s="61" t="s">
        <v>2</v>
      </c>
      <c r="B6" s="61" t="s">
        <v>147</v>
      </c>
      <c r="C6" s="61" t="s">
        <v>4</v>
      </c>
      <c r="D6" s="61" t="s">
        <v>5</v>
      </c>
      <c r="E6" s="61" t="s">
        <v>6</v>
      </c>
      <c r="F6" s="61" t="s">
        <v>7</v>
      </c>
      <c r="G6" s="61" t="s">
        <v>140</v>
      </c>
      <c r="H6" s="61" t="s">
        <v>139</v>
      </c>
      <c r="I6" s="61" t="s">
        <v>8</v>
      </c>
      <c r="J6" s="61" t="s">
        <v>150</v>
      </c>
      <c r="K6" s="61" t="s">
        <v>136</v>
      </c>
      <c r="L6" s="61" t="s">
        <v>135</v>
      </c>
      <c r="M6" s="61" t="s">
        <v>134</v>
      </c>
      <c r="N6" s="61" t="s">
        <v>145</v>
      </c>
      <c r="O6" s="61" t="s">
        <v>56</v>
      </c>
    </row>
    <row r="7" spans="1:15" x14ac:dyDescent="0.25">
      <c r="A7" s="58" t="s">
        <v>132</v>
      </c>
      <c r="B7" s="58"/>
      <c r="C7" s="57" t="s">
        <v>131</v>
      </c>
      <c r="D7" s="56">
        <f>+D8+D53</f>
        <v>7830279632</v>
      </c>
      <c r="E7" s="56">
        <f>+E8+E53</f>
        <v>32086578940.950001</v>
      </c>
      <c r="F7" s="56">
        <f>+F8+F53</f>
        <v>0</v>
      </c>
      <c r="G7" s="56">
        <f>+G8+G53</f>
        <v>0</v>
      </c>
      <c r="H7" s="56">
        <f>+H8+H53</f>
        <v>0</v>
      </c>
      <c r="I7" s="56">
        <f>+I8+I53</f>
        <v>39916858572.949997</v>
      </c>
      <c r="J7" s="56">
        <f>+J8+J53</f>
        <v>37562695947</v>
      </c>
      <c r="K7" s="56">
        <f>+K8+K53</f>
        <v>37520173947</v>
      </c>
      <c r="L7" s="56">
        <f>+L8+L53</f>
        <v>24951183053</v>
      </c>
      <c r="M7" s="56">
        <f>+M8+M53</f>
        <v>13270345242</v>
      </c>
      <c r="N7" s="56">
        <f>+N8+N53</f>
        <v>2354162625.9499998</v>
      </c>
      <c r="O7" s="55">
        <f>+K7/I7</f>
        <v>0.93995808508903722</v>
      </c>
    </row>
    <row r="8" spans="1:15" x14ac:dyDescent="0.25">
      <c r="A8" s="58" t="s">
        <v>130</v>
      </c>
      <c r="B8" s="58"/>
      <c r="C8" s="57" t="s">
        <v>129</v>
      </c>
      <c r="D8" s="56">
        <f>+D9+D33</f>
        <v>1728300000</v>
      </c>
      <c r="E8" s="56">
        <f>+E9+E33</f>
        <v>591059947.58000004</v>
      </c>
      <c r="F8" s="56">
        <f>+F9+F33</f>
        <v>0</v>
      </c>
      <c r="G8" s="56">
        <f>+G9+G33</f>
        <v>0</v>
      </c>
      <c r="H8" s="56">
        <f>+H9+H33</f>
        <v>0</v>
      </c>
      <c r="I8" s="56">
        <f>+I9+I33</f>
        <v>2319359947.5799999</v>
      </c>
      <c r="J8" s="56">
        <f>+J9+J33</f>
        <v>610806048</v>
      </c>
      <c r="K8" s="56">
        <f>+K9+K33</f>
        <v>568284048</v>
      </c>
      <c r="L8" s="56">
        <f>+L9+L33</f>
        <v>359001302</v>
      </c>
      <c r="M8" s="56">
        <f>+M9+M33</f>
        <v>342957848</v>
      </c>
      <c r="N8" s="56">
        <f>+N9+N33</f>
        <v>1708553899.5799999</v>
      </c>
      <c r="O8" s="55">
        <f>+K8/I8</f>
        <v>0.24501761729262533</v>
      </c>
    </row>
    <row r="9" spans="1:15" x14ac:dyDescent="0.25">
      <c r="A9" s="58" t="s">
        <v>128</v>
      </c>
      <c r="B9" s="58"/>
      <c r="C9" s="57" t="s">
        <v>127</v>
      </c>
      <c r="D9" s="56">
        <f>+D10+D23+D25+D29</f>
        <v>1633369604</v>
      </c>
      <c r="E9" s="56">
        <f>+E10+E23+E25+E29</f>
        <v>485319473</v>
      </c>
      <c r="F9" s="56">
        <f>+F10+F23+F25+F29</f>
        <v>0</v>
      </c>
      <c r="G9" s="56">
        <f>+G10+G23+G25+G29</f>
        <v>0</v>
      </c>
      <c r="H9" s="56">
        <f>+H10+H23+H25+H29</f>
        <v>0</v>
      </c>
      <c r="I9" s="56">
        <f>+I10+I23+I25+I29</f>
        <v>2118689077</v>
      </c>
      <c r="J9" s="56">
        <f>+J10+J23+J25+J29</f>
        <v>601751566</v>
      </c>
      <c r="K9" s="56">
        <f>+K10+K23+K25+K29</f>
        <v>560729566</v>
      </c>
      <c r="L9" s="56">
        <f>+L10+L23+L25+L29</f>
        <v>356506820</v>
      </c>
      <c r="M9" s="56">
        <f>+M10+M23+M25+M29</f>
        <v>340463366</v>
      </c>
      <c r="N9" s="56">
        <f>+N10+N23+N25+N29</f>
        <v>1516937511</v>
      </c>
      <c r="O9" s="55">
        <f>+K9/I9</f>
        <v>0.26465873265084094</v>
      </c>
    </row>
    <row r="10" spans="1:15" x14ac:dyDescent="0.25">
      <c r="A10" s="58" t="s">
        <v>126</v>
      </c>
      <c r="B10" s="58"/>
      <c r="C10" s="57" t="s">
        <v>125</v>
      </c>
      <c r="D10" s="56">
        <f>SUM(D11:D22)</f>
        <v>1215818433</v>
      </c>
      <c r="E10" s="56">
        <f>SUM(E11:E22)</f>
        <v>47500000</v>
      </c>
      <c r="F10" s="56">
        <f>SUM(F11:F22)</f>
        <v>0</v>
      </c>
      <c r="G10" s="56">
        <f>SUM(G11:G22)</f>
        <v>0</v>
      </c>
      <c r="H10" s="56">
        <f>SUM(H11:H22)</f>
        <v>0</v>
      </c>
      <c r="I10" s="56">
        <f>SUM(I11:I22)</f>
        <v>1263318433</v>
      </c>
      <c r="J10" s="56">
        <f>SUM(J11:J22)</f>
        <v>302891744</v>
      </c>
      <c r="K10" s="56">
        <f>SUM(K11:K22)</f>
        <v>302891744</v>
      </c>
      <c r="L10" s="56">
        <f>SUM(L11:L22)</f>
        <v>302891744</v>
      </c>
      <c r="M10" s="56">
        <f>SUM(M11:M22)</f>
        <v>302891744</v>
      </c>
      <c r="N10" s="56">
        <f>SUM(N11:N22)</f>
        <v>960426689</v>
      </c>
      <c r="O10" s="55">
        <f>+K10/I10</f>
        <v>0.23975882571484652</v>
      </c>
    </row>
    <row r="11" spans="1:15" x14ac:dyDescent="0.25">
      <c r="A11" s="49">
        <v>21010100</v>
      </c>
      <c r="B11" s="49">
        <v>101</v>
      </c>
      <c r="C11" s="53" t="s">
        <v>124</v>
      </c>
      <c r="D11" s="52">
        <v>400000000</v>
      </c>
      <c r="E11" s="52">
        <v>0</v>
      </c>
      <c r="F11" s="52">
        <v>0</v>
      </c>
      <c r="G11" s="52">
        <v>0</v>
      </c>
      <c r="H11" s="52">
        <v>0</v>
      </c>
      <c r="I11" s="52">
        <v>400000000</v>
      </c>
      <c r="J11" s="52">
        <v>186521237</v>
      </c>
      <c r="K11" s="52">
        <v>186521237</v>
      </c>
      <c r="L11" s="52">
        <v>186521237</v>
      </c>
      <c r="M11" s="52">
        <v>186521237</v>
      </c>
      <c r="N11" s="52">
        <v>213478763</v>
      </c>
      <c r="O11" s="50">
        <f>+K11/I11</f>
        <v>0.46630309250000002</v>
      </c>
    </row>
    <row r="12" spans="1:15" x14ac:dyDescent="0.25">
      <c r="A12" s="49">
        <v>21010100</v>
      </c>
      <c r="B12" s="49">
        <v>102</v>
      </c>
      <c r="C12" s="53" t="s">
        <v>124</v>
      </c>
      <c r="D12" s="52">
        <v>469182960</v>
      </c>
      <c r="E12" s="52">
        <v>0</v>
      </c>
      <c r="F12" s="52">
        <v>0</v>
      </c>
      <c r="G12" s="52">
        <v>0</v>
      </c>
      <c r="H12" s="52">
        <v>0</v>
      </c>
      <c r="I12" s="52">
        <v>469182960</v>
      </c>
      <c r="J12" s="52">
        <v>7694685</v>
      </c>
      <c r="K12" s="52">
        <v>7694685</v>
      </c>
      <c r="L12" s="52">
        <v>7694685</v>
      </c>
      <c r="M12" s="52">
        <v>7694685</v>
      </c>
      <c r="N12" s="52">
        <v>461488275</v>
      </c>
      <c r="O12" s="50">
        <f>+K12/I12</f>
        <v>1.6400180006537323E-2</v>
      </c>
    </row>
    <row r="13" spans="1:15" x14ac:dyDescent="0.25">
      <c r="A13" s="49">
        <v>21010101</v>
      </c>
      <c r="B13" s="49">
        <v>102</v>
      </c>
      <c r="C13" s="53" t="s">
        <v>123</v>
      </c>
      <c r="D13" s="52">
        <v>79492757</v>
      </c>
      <c r="E13" s="52">
        <v>0</v>
      </c>
      <c r="F13" s="52">
        <v>0</v>
      </c>
      <c r="G13" s="52">
        <v>0</v>
      </c>
      <c r="H13" s="52">
        <v>0</v>
      </c>
      <c r="I13" s="52">
        <v>79492757</v>
      </c>
      <c r="J13" s="52">
        <v>1410823</v>
      </c>
      <c r="K13" s="52">
        <v>1410823</v>
      </c>
      <c r="L13" s="52">
        <v>1410823</v>
      </c>
      <c r="M13" s="52">
        <v>1410823</v>
      </c>
      <c r="N13" s="52">
        <v>78081934</v>
      </c>
      <c r="O13" s="50">
        <f>+K13/I13</f>
        <v>1.7747818206883929E-2</v>
      </c>
    </row>
    <row r="14" spans="1:15" x14ac:dyDescent="0.25">
      <c r="A14" s="49">
        <v>21010102</v>
      </c>
      <c r="B14" s="49">
        <v>102</v>
      </c>
      <c r="C14" s="53" t="s">
        <v>122</v>
      </c>
      <c r="D14" s="52">
        <v>38291709</v>
      </c>
      <c r="E14" s="52">
        <v>0</v>
      </c>
      <c r="F14" s="52">
        <v>0</v>
      </c>
      <c r="G14" s="52">
        <v>0</v>
      </c>
      <c r="H14" s="52">
        <v>0</v>
      </c>
      <c r="I14" s="52">
        <v>38291709</v>
      </c>
      <c r="J14" s="52">
        <v>8297149</v>
      </c>
      <c r="K14" s="52">
        <v>8297149</v>
      </c>
      <c r="L14" s="52">
        <v>8297149</v>
      </c>
      <c r="M14" s="52">
        <v>8297149</v>
      </c>
      <c r="N14" s="52">
        <v>29994560</v>
      </c>
      <c r="O14" s="50">
        <f>+K14/I14</f>
        <v>0.21668265054453434</v>
      </c>
    </row>
    <row r="15" spans="1:15" x14ac:dyDescent="0.25">
      <c r="A15" s="49">
        <v>21010103</v>
      </c>
      <c r="B15" s="49">
        <v>102</v>
      </c>
      <c r="C15" s="53" t="s">
        <v>121</v>
      </c>
      <c r="D15" s="52">
        <v>38291709</v>
      </c>
      <c r="E15" s="52">
        <v>0</v>
      </c>
      <c r="F15" s="52">
        <v>0</v>
      </c>
      <c r="G15" s="52">
        <v>0</v>
      </c>
      <c r="H15" s="52">
        <v>0</v>
      </c>
      <c r="I15" s="52">
        <v>38291709</v>
      </c>
      <c r="J15" s="52">
        <v>15093538</v>
      </c>
      <c r="K15" s="52">
        <v>15093538</v>
      </c>
      <c r="L15" s="52">
        <v>15093538</v>
      </c>
      <c r="M15" s="52">
        <v>15093538</v>
      </c>
      <c r="N15" s="52">
        <v>23198171</v>
      </c>
      <c r="O15" s="50">
        <f>+K15/I15</f>
        <v>0.39417248261235871</v>
      </c>
    </row>
    <row r="16" spans="1:15" x14ac:dyDescent="0.25">
      <c r="A16" s="49">
        <v>21010104</v>
      </c>
      <c r="B16" s="49">
        <v>102</v>
      </c>
      <c r="C16" s="53" t="s">
        <v>120</v>
      </c>
      <c r="D16" s="52">
        <v>4828794</v>
      </c>
      <c r="E16" s="52">
        <v>0</v>
      </c>
      <c r="F16" s="52">
        <v>0</v>
      </c>
      <c r="G16" s="52">
        <v>0</v>
      </c>
      <c r="H16" s="52">
        <v>0</v>
      </c>
      <c r="I16" s="52">
        <v>4828794</v>
      </c>
      <c r="J16" s="52">
        <v>1043030</v>
      </c>
      <c r="K16" s="52">
        <v>1043030</v>
      </c>
      <c r="L16" s="52">
        <v>1043030</v>
      </c>
      <c r="M16" s="52">
        <v>1043030</v>
      </c>
      <c r="N16" s="52">
        <v>3785764</v>
      </c>
      <c r="O16" s="50">
        <f>+K16/I16</f>
        <v>0.216002173627618</v>
      </c>
    </row>
    <row r="17" spans="1:15" x14ac:dyDescent="0.25">
      <c r="A17" s="49">
        <v>21010105</v>
      </c>
      <c r="B17" s="49">
        <v>102</v>
      </c>
      <c r="C17" s="53" t="s">
        <v>119</v>
      </c>
      <c r="D17" s="52">
        <v>25351170</v>
      </c>
      <c r="E17" s="52">
        <v>0</v>
      </c>
      <c r="F17" s="52">
        <v>0</v>
      </c>
      <c r="G17" s="52">
        <v>0</v>
      </c>
      <c r="H17" s="52">
        <v>0</v>
      </c>
      <c r="I17" s="52">
        <v>25351170</v>
      </c>
      <c r="J17" s="52">
        <v>8571158</v>
      </c>
      <c r="K17" s="52">
        <v>8571158</v>
      </c>
      <c r="L17" s="52">
        <v>8571158</v>
      </c>
      <c r="M17" s="52">
        <v>8571158</v>
      </c>
      <c r="N17" s="52">
        <v>16780012</v>
      </c>
      <c r="O17" s="50">
        <f>+K17/I17</f>
        <v>0.33809713713410466</v>
      </c>
    </row>
    <row r="18" spans="1:15" x14ac:dyDescent="0.25">
      <c r="A18" s="49">
        <v>21010106</v>
      </c>
      <c r="B18" s="49">
        <v>102</v>
      </c>
      <c r="C18" s="53" t="s">
        <v>118</v>
      </c>
      <c r="D18" s="52">
        <v>37124356</v>
      </c>
      <c r="E18" s="52">
        <v>0</v>
      </c>
      <c r="F18" s="52">
        <v>0</v>
      </c>
      <c r="G18" s="52">
        <v>0</v>
      </c>
      <c r="H18" s="52">
        <v>0</v>
      </c>
      <c r="I18" s="52">
        <v>37124356</v>
      </c>
      <c r="J18" s="52">
        <v>3065797</v>
      </c>
      <c r="K18" s="52">
        <v>3065797</v>
      </c>
      <c r="L18" s="52">
        <v>3065797</v>
      </c>
      <c r="M18" s="52">
        <v>3065797</v>
      </c>
      <c r="N18" s="52">
        <v>34058559</v>
      </c>
      <c r="O18" s="50">
        <f>+K18/I18</f>
        <v>8.2581823102870794E-2</v>
      </c>
    </row>
    <row r="19" spans="1:15" x14ac:dyDescent="0.25">
      <c r="A19" s="49">
        <v>21010107</v>
      </c>
      <c r="B19" s="49">
        <v>102</v>
      </c>
      <c r="C19" s="53" t="s">
        <v>117</v>
      </c>
      <c r="D19" s="52">
        <v>87098195</v>
      </c>
      <c r="E19" s="52">
        <v>0</v>
      </c>
      <c r="F19" s="52">
        <v>0</v>
      </c>
      <c r="G19" s="52">
        <v>0</v>
      </c>
      <c r="H19" s="52">
        <v>0</v>
      </c>
      <c r="I19" s="52">
        <v>87098195</v>
      </c>
      <c r="J19" s="52">
        <v>63675374</v>
      </c>
      <c r="K19" s="52">
        <v>63675374</v>
      </c>
      <c r="L19" s="52">
        <v>63675374</v>
      </c>
      <c r="M19" s="52">
        <v>63675374</v>
      </c>
      <c r="N19" s="52">
        <v>23422821</v>
      </c>
      <c r="O19" s="50">
        <f>+K19/I19</f>
        <v>0.73107570139656741</v>
      </c>
    </row>
    <row r="20" spans="1:15" x14ac:dyDescent="0.25">
      <c r="A20" s="49">
        <v>21010108</v>
      </c>
      <c r="B20" s="49">
        <v>102</v>
      </c>
      <c r="C20" s="53" t="s">
        <v>116</v>
      </c>
      <c r="D20" s="52">
        <v>10451783</v>
      </c>
      <c r="E20" s="52">
        <v>0</v>
      </c>
      <c r="F20" s="52">
        <v>0</v>
      </c>
      <c r="G20" s="52">
        <v>0</v>
      </c>
      <c r="H20" s="52">
        <v>0</v>
      </c>
      <c r="I20" s="52">
        <v>10451783</v>
      </c>
      <c r="J20" s="52">
        <v>7518953</v>
      </c>
      <c r="K20" s="52">
        <v>7518953</v>
      </c>
      <c r="L20" s="52">
        <v>7518953</v>
      </c>
      <c r="M20" s="52">
        <v>7518953</v>
      </c>
      <c r="N20" s="52">
        <v>2932830</v>
      </c>
      <c r="O20" s="50">
        <f>+K20/I20</f>
        <v>0.71939428899356217</v>
      </c>
    </row>
    <row r="21" spans="1:15" x14ac:dyDescent="0.25">
      <c r="A21" s="49">
        <v>21010109</v>
      </c>
      <c r="B21" s="49">
        <v>102</v>
      </c>
      <c r="C21" s="53" t="s">
        <v>115</v>
      </c>
      <c r="D21" s="52">
        <v>22620400</v>
      </c>
      <c r="E21" s="52">
        <v>47500000</v>
      </c>
      <c r="F21" s="52">
        <v>0</v>
      </c>
      <c r="G21" s="52">
        <v>0</v>
      </c>
      <c r="H21" s="52">
        <v>0</v>
      </c>
      <c r="I21" s="52">
        <v>70120400</v>
      </c>
      <c r="J21" s="52">
        <v>0</v>
      </c>
      <c r="K21" s="52">
        <v>0</v>
      </c>
      <c r="L21" s="52">
        <v>0</v>
      </c>
      <c r="M21" s="52">
        <v>0</v>
      </c>
      <c r="N21" s="52">
        <v>70120400</v>
      </c>
      <c r="O21" s="50">
        <f>+K21/I21</f>
        <v>0</v>
      </c>
    </row>
    <row r="22" spans="1:15" x14ac:dyDescent="0.25">
      <c r="A22" s="49">
        <v>21010110</v>
      </c>
      <c r="B22" s="49">
        <v>102</v>
      </c>
      <c r="C22" s="53" t="s">
        <v>114</v>
      </c>
      <c r="D22" s="52">
        <v>3084600</v>
      </c>
      <c r="E22" s="52">
        <v>0</v>
      </c>
      <c r="F22" s="52">
        <v>0</v>
      </c>
      <c r="G22" s="52">
        <v>0</v>
      </c>
      <c r="H22" s="52">
        <v>0</v>
      </c>
      <c r="I22" s="52">
        <v>3084600</v>
      </c>
      <c r="J22" s="52">
        <v>0</v>
      </c>
      <c r="K22" s="52">
        <v>0</v>
      </c>
      <c r="L22" s="52">
        <v>0</v>
      </c>
      <c r="M22" s="52">
        <v>0</v>
      </c>
      <c r="N22" s="52">
        <v>3084600</v>
      </c>
      <c r="O22" s="50">
        <f>+K22/I22</f>
        <v>0</v>
      </c>
    </row>
    <row r="23" spans="1:15" x14ac:dyDescent="0.25">
      <c r="A23" s="58" t="s">
        <v>113</v>
      </c>
      <c r="B23" s="58"/>
      <c r="C23" s="57" t="s">
        <v>112</v>
      </c>
      <c r="D23" s="56">
        <f>+D24</f>
        <v>237455160</v>
      </c>
      <c r="E23" s="56">
        <f>+E24</f>
        <v>437819473</v>
      </c>
      <c r="F23" s="56">
        <f>+F24</f>
        <v>0</v>
      </c>
      <c r="G23" s="56">
        <f>+G24</f>
        <v>0</v>
      </c>
      <c r="H23" s="56">
        <f>+H24</f>
        <v>0</v>
      </c>
      <c r="I23" s="56">
        <f>+I24</f>
        <v>675274633</v>
      </c>
      <c r="J23" s="56">
        <f>+J24</f>
        <v>276842022</v>
      </c>
      <c r="K23" s="56">
        <f>+K24</f>
        <v>235820022</v>
      </c>
      <c r="L23" s="56">
        <f>+L24</f>
        <v>31597276</v>
      </c>
      <c r="M23" s="56">
        <f>+M24</f>
        <v>15553822</v>
      </c>
      <c r="N23" s="56">
        <f>+N24</f>
        <v>398432611</v>
      </c>
      <c r="O23" s="55">
        <f>+K23/I23</f>
        <v>0.34922091024260349</v>
      </c>
    </row>
    <row r="24" spans="1:15" x14ac:dyDescent="0.25">
      <c r="A24" s="49">
        <v>21010202</v>
      </c>
      <c r="B24" s="49">
        <v>102</v>
      </c>
      <c r="C24" s="53" t="s">
        <v>111</v>
      </c>
      <c r="D24" s="52">
        <v>237455160</v>
      </c>
      <c r="E24" s="52">
        <v>437819473</v>
      </c>
      <c r="F24" s="52">
        <v>0</v>
      </c>
      <c r="G24" s="52">
        <v>0</v>
      </c>
      <c r="H24" s="52">
        <v>0</v>
      </c>
      <c r="I24" s="52">
        <v>675274633</v>
      </c>
      <c r="J24" s="52">
        <v>276842022</v>
      </c>
      <c r="K24" s="52">
        <v>235820022</v>
      </c>
      <c r="L24" s="52">
        <v>31597276</v>
      </c>
      <c r="M24" s="52">
        <v>15553822</v>
      </c>
      <c r="N24" s="52">
        <v>398432611</v>
      </c>
      <c r="O24" s="50">
        <f>+K24/I24</f>
        <v>0.34922091024260349</v>
      </c>
    </row>
    <row r="25" spans="1:15" ht="25.5" x14ac:dyDescent="0.25">
      <c r="A25" s="58" t="s">
        <v>110</v>
      </c>
      <c r="B25" s="58"/>
      <c r="C25" s="57" t="s">
        <v>109</v>
      </c>
      <c r="D25" s="56">
        <f>SUM(D26:D28)</f>
        <v>122710617</v>
      </c>
      <c r="E25" s="56">
        <f>SUM(E26:E28)</f>
        <v>0</v>
      </c>
      <c r="F25" s="56">
        <f>SUM(F26:F28)</f>
        <v>0</v>
      </c>
      <c r="G25" s="56">
        <f>SUM(G26:G28)</f>
        <v>0</v>
      </c>
      <c r="H25" s="56">
        <f>SUM(H26:H28)</f>
        <v>0</v>
      </c>
      <c r="I25" s="56">
        <f>SUM(I26:I28)</f>
        <v>122710617</v>
      </c>
      <c r="J25" s="56">
        <f>SUM(J26:J28)</f>
        <v>16243900</v>
      </c>
      <c r="K25" s="56">
        <f>SUM(K26:K28)</f>
        <v>16243900</v>
      </c>
      <c r="L25" s="56">
        <f>SUM(L26:L28)</f>
        <v>16243900</v>
      </c>
      <c r="M25" s="56">
        <f>SUM(M26:M28)</f>
        <v>16243900</v>
      </c>
      <c r="N25" s="56">
        <f>SUM(N26:N28)</f>
        <v>106466717</v>
      </c>
      <c r="O25" s="55">
        <f>+K25/I25</f>
        <v>0.13237566884697516</v>
      </c>
    </row>
    <row r="26" spans="1:15" x14ac:dyDescent="0.25">
      <c r="A26" s="49">
        <v>21010300</v>
      </c>
      <c r="B26" s="49">
        <v>102</v>
      </c>
      <c r="C26" s="53" t="s">
        <v>108</v>
      </c>
      <c r="D26" s="52">
        <v>13606402</v>
      </c>
      <c r="E26" s="52">
        <v>0</v>
      </c>
      <c r="F26" s="52">
        <v>0</v>
      </c>
      <c r="G26" s="52">
        <v>0</v>
      </c>
      <c r="H26" s="52">
        <v>0</v>
      </c>
      <c r="I26" s="52">
        <v>13606402</v>
      </c>
      <c r="J26" s="52">
        <v>1913600</v>
      </c>
      <c r="K26" s="52">
        <v>1913600</v>
      </c>
      <c r="L26" s="52">
        <v>1913600</v>
      </c>
      <c r="M26" s="52">
        <v>1913600</v>
      </c>
      <c r="N26" s="52">
        <v>11692802</v>
      </c>
      <c r="O26" s="50">
        <f>+K26/I26</f>
        <v>0.14063967829261548</v>
      </c>
    </row>
    <row r="27" spans="1:15" x14ac:dyDescent="0.25">
      <c r="A27" s="49">
        <v>21010301</v>
      </c>
      <c r="B27" s="49">
        <v>102</v>
      </c>
      <c r="C27" s="53" t="s">
        <v>107</v>
      </c>
      <c r="D27" s="52">
        <v>104301955</v>
      </c>
      <c r="E27" s="52">
        <v>0</v>
      </c>
      <c r="F27" s="52">
        <v>0</v>
      </c>
      <c r="G27" s="52">
        <v>0</v>
      </c>
      <c r="H27" s="52">
        <v>0</v>
      </c>
      <c r="I27" s="52">
        <v>104301955</v>
      </c>
      <c r="J27" s="52">
        <v>13744000</v>
      </c>
      <c r="K27" s="52">
        <v>13744000</v>
      </c>
      <c r="L27" s="52">
        <v>13744000</v>
      </c>
      <c r="M27" s="52">
        <v>13744000</v>
      </c>
      <c r="N27" s="52">
        <v>90557955</v>
      </c>
      <c r="O27" s="50">
        <f>+K27/I27</f>
        <v>0.13177125970457601</v>
      </c>
    </row>
    <row r="28" spans="1:15" x14ac:dyDescent="0.25">
      <c r="A28" s="49">
        <v>21010302</v>
      </c>
      <c r="B28" s="49">
        <v>102</v>
      </c>
      <c r="C28" s="53" t="s">
        <v>106</v>
      </c>
      <c r="D28" s="52">
        <v>4802260</v>
      </c>
      <c r="E28" s="52">
        <v>0</v>
      </c>
      <c r="F28" s="52">
        <v>0</v>
      </c>
      <c r="G28" s="52">
        <v>0</v>
      </c>
      <c r="H28" s="52">
        <v>0</v>
      </c>
      <c r="I28" s="52">
        <v>4802260</v>
      </c>
      <c r="J28" s="52">
        <v>586300</v>
      </c>
      <c r="K28" s="52">
        <v>586300</v>
      </c>
      <c r="L28" s="52">
        <v>586300</v>
      </c>
      <c r="M28" s="52">
        <v>586300</v>
      </c>
      <c r="N28" s="52">
        <v>4215960</v>
      </c>
      <c r="O28" s="50">
        <f>+K28/I28</f>
        <v>0.1220883500685094</v>
      </c>
    </row>
    <row r="29" spans="1:15" x14ac:dyDescent="0.25">
      <c r="A29" s="58" t="s">
        <v>105</v>
      </c>
      <c r="B29" s="58"/>
      <c r="C29" s="57" t="s">
        <v>104</v>
      </c>
      <c r="D29" s="56">
        <f>SUM(D30:D32)</f>
        <v>57385394</v>
      </c>
      <c r="E29" s="56">
        <f>SUM(E30:E32)</f>
        <v>0</v>
      </c>
      <c r="F29" s="56">
        <f>SUM(F30:F32)</f>
        <v>0</v>
      </c>
      <c r="G29" s="56">
        <f>SUM(G30:G32)</f>
        <v>0</v>
      </c>
      <c r="H29" s="56">
        <f>SUM(H30:H32)</f>
        <v>0</v>
      </c>
      <c r="I29" s="56">
        <f>SUM(I30:I32)</f>
        <v>57385394</v>
      </c>
      <c r="J29" s="56">
        <f>SUM(J30:J32)</f>
        <v>5773900</v>
      </c>
      <c r="K29" s="56">
        <f>SUM(K30:K32)</f>
        <v>5773900</v>
      </c>
      <c r="L29" s="56">
        <f>SUM(L30:L32)</f>
        <v>5773900</v>
      </c>
      <c r="M29" s="56">
        <f>SUM(M30:M32)</f>
        <v>5773900</v>
      </c>
      <c r="N29" s="56">
        <f>SUM(N30:N32)</f>
        <v>51611494</v>
      </c>
      <c r="O29" s="55">
        <f>+K29/I29</f>
        <v>0.10061619512449457</v>
      </c>
    </row>
    <row r="30" spans="1:15" x14ac:dyDescent="0.25">
      <c r="A30" s="49">
        <v>21010500</v>
      </c>
      <c r="B30" s="49">
        <v>102</v>
      </c>
      <c r="C30" s="53" t="s">
        <v>103</v>
      </c>
      <c r="D30" s="52">
        <v>44839250</v>
      </c>
      <c r="E30" s="52">
        <v>0</v>
      </c>
      <c r="F30" s="52">
        <v>0</v>
      </c>
      <c r="G30" s="52">
        <v>0</v>
      </c>
      <c r="H30" s="52">
        <v>0</v>
      </c>
      <c r="I30" s="52">
        <v>44839250</v>
      </c>
      <c r="J30" s="52">
        <v>4800900</v>
      </c>
      <c r="K30" s="52">
        <v>4800900</v>
      </c>
      <c r="L30" s="52">
        <v>4800900</v>
      </c>
      <c r="M30" s="52">
        <v>4800900</v>
      </c>
      <c r="N30" s="52">
        <v>40038350</v>
      </c>
      <c r="O30" s="50">
        <f>+K30/I30</f>
        <v>0.10706914143300791</v>
      </c>
    </row>
    <row r="31" spans="1:15" x14ac:dyDescent="0.25">
      <c r="A31" s="49">
        <v>21010501</v>
      </c>
      <c r="B31" s="49">
        <v>102</v>
      </c>
      <c r="C31" s="53" t="s">
        <v>102</v>
      </c>
      <c r="D31" s="52">
        <v>6180484</v>
      </c>
      <c r="E31" s="52">
        <v>0</v>
      </c>
      <c r="F31" s="52">
        <v>0</v>
      </c>
      <c r="G31" s="52">
        <v>0</v>
      </c>
      <c r="H31" s="52">
        <v>0</v>
      </c>
      <c r="I31" s="52">
        <v>6180484</v>
      </c>
      <c r="J31" s="52">
        <v>583800</v>
      </c>
      <c r="K31" s="52">
        <v>583800</v>
      </c>
      <c r="L31" s="52">
        <v>583800</v>
      </c>
      <c r="M31" s="52">
        <v>583800</v>
      </c>
      <c r="N31" s="52">
        <v>5596684</v>
      </c>
      <c r="O31" s="50">
        <f>+K31/I31</f>
        <v>9.4458621687233554E-2</v>
      </c>
    </row>
    <row r="32" spans="1:15" x14ac:dyDescent="0.25">
      <c r="A32" s="49">
        <v>21010502</v>
      </c>
      <c r="B32" s="49">
        <v>102</v>
      </c>
      <c r="C32" s="53" t="s">
        <v>101</v>
      </c>
      <c r="D32" s="52">
        <v>6365660</v>
      </c>
      <c r="E32" s="52">
        <v>0</v>
      </c>
      <c r="F32" s="52">
        <v>0</v>
      </c>
      <c r="G32" s="52">
        <v>0</v>
      </c>
      <c r="H32" s="52">
        <v>0</v>
      </c>
      <c r="I32" s="52">
        <v>6365660</v>
      </c>
      <c r="J32" s="52">
        <v>389200</v>
      </c>
      <c r="K32" s="52">
        <v>389200</v>
      </c>
      <c r="L32" s="52">
        <v>389200</v>
      </c>
      <c r="M32" s="52">
        <v>389200</v>
      </c>
      <c r="N32" s="52">
        <v>5976460</v>
      </c>
      <c r="O32" s="50">
        <f>+K32/I32</f>
        <v>6.1140557302777718E-2</v>
      </c>
    </row>
    <row r="33" spans="1:15" x14ac:dyDescent="0.25">
      <c r="A33" s="58" t="s">
        <v>144</v>
      </c>
      <c r="B33" s="58"/>
      <c r="C33" s="57" t="s">
        <v>100</v>
      </c>
      <c r="D33" s="56">
        <f>+D34+D36+D42+D45+D51</f>
        <v>94930396</v>
      </c>
      <c r="E33" s="56">
        <f>+E34+E36+E42+E45+E51</f>
        <v>105740474.58</v>
      </c>
      <c r="F33" s="56">
        <f>+F34+F36+F42+F45+F51</f>
        <v>0</v>
      </c>
      <c r="G33" s="56">
        <f>+G34+G36+G42+G45+G51</f>
        <v>0</v>
      </c>
      <c r="H33" s="56">
        <f>+H34+H36+H42+H45+H51</f>
        <v>0</v>
      </c>
      <c r="I33" s="56">
        <f>+I34+I36+I42+I45+I51</f>
        <v>200670870.57999998</v>
      </c>
      <c r="J33" s="56">
        <f>+J34+J36+J42+J45+J51</f>
        <v>9054482</v>
      </c>
      <c r="K33" s="56">
        <f>+K34+K36+K42+K45+K51</f>
        <v>7554482</v>
      </c>
      <c r="L33" s="56">
        <f>+L34+L36+L42+L45+L51</f>
        <v>2494482</v>
      </c>
      <c r="M33" s="56">
        <f>+M34+M36+M42+M45+M51</f>
        <v>2494482</v>
      </c>
      <c r="N33" s="56">
        <f>+N34+N36+N42+N45+N51</f>
        <v>191616388.57999998</v>
      </c>
      <c r="O33" s="55">
        <f>+K33/I33</f>
        <v>3.7646131589329557E-2</v>
      </c>
    </row>
    <row r="34" spans="1:15" x14ac:dyDescent="0.25">
      <c r="A34" s="58" t="s">
        <v>99</v>
      </c>
      <c r="B34" s="58"/>
      <c r="C34" s="57" t="s">
        <v>98</v>
      </c>
      <c r="D34" s="56">
        <f>+D35</f>
        <v>3000000</v>
      </c>
      <c r="E34" s="56">
        <f>+E35</f>
        <v>5000000</v>
      </c>
      <c r="F34" s="56">
        <f>+F35</f>
        <v>0</v>
      </c>
      <c r="G34" s="56">
        <f>+G35</f>
        <v>0</v>
      </c>
      <c r="H34" s="56">
        <f>+H35</f>
        <v>0</v>
      </c>
      <c r="I34" s="56">
        <f>+I35</f>
        <v>8000000</v>
      </c>
      <c r="J34" s="56">
        <f>+J35</f>
        <v>1500000</v>
      </c>
      <c r="K34" s="56">
        <f>+K35</f>
        <v>0</v>
      </c>
      <c r="L34" s="56">
        <f>+L35</f>
        <v>0</v>
      </c>
      <c r="M34" s="56">
        <f>+M35</f>
        <v>0</v>
      </c>
      <c r="N34" s="56">
        <f>+N35</f>
        <v>6500000</v>
      </c>
      <c r="O34" s="55">
        <f>+K34/I34</f>
        <v>0</v>
      </c>
    </row>
    <row r="35" spans="1:15" x14ac:dyDescent="0.25">
      <c r="A35" s="49">
        <v>21020100</v>
      </c>
      <c r="B35" s="49">
        <v>102</v>
      </c>
      <c r="C35" s="53" t="s">
        <v>97</v>
      </c>
      <c r="D35" s="52">
        <v>3000000</v>
      </c>
      <c r="E35" s="52">
        <v>5000000</v>
      </c>
      <c r="F35" s="52">
        <v>0</v>
      </c>
      <c r="G35" s="52">
        <v>0</v>
      </c>
      <c r="H35" s="52">
        <v>0</v>
      </c>
      <c r="I35" s="52">
        <v>8000000</v>
      </c>
      <c r="J35" s="52">
        <v>1500000</v>
      </c>
      <c r="K35" s="52">
        <v>0</v>
      </c>
      <c r="L35" s="52">
        <v>0</v>
      </c>
      <c r="M35" s="52">
        <v>0</v>
      </c>
      <c r="N35" s="52">
        <v>6500000</v>
      </c>
      <c r="O35" s="50">
        <f>+K35/I35</f>
        <v>0</v>
      </c>
    </row>
    <row r="36" spans="1:15" x14ac:dyDescent="0.25">
      <c r="A36" s="58" t="s">
        <v>96</v>
      </c>
      <c r="B36" s="58"/>
      <c r="C36" s="57" t="s">
        <v>95</v>
      </c>
      <c r="D36" s="56">
        <f>SUM(D37:D41)</f>
        <v>63259000</v>
      </c>
      <c r="E36" s="56">
        <f>SUM(E37:E41)</f>
        <v>21647652</v>
      </c>
      <c r="F36" s="56">
        <f>SUM(F37:F41)</f>
        <v>0</v>
      </c>
      <c r="G36" s="56">
        <f>SUM(G37:G41)</f>
        <v>0</v>
      </c>
      <c r="H36" s="56">
        <f>SUM(H37:H41)</f>
        <v>0</v>
      </c>
      <c r="I36" s="56">
        <f>SUM(I37:I41)</f>
        <v>84906652</v>
      </c>
      <c r="J36" s="56">
        <f>SUM(J37:J41)</f>
        <v>5497010</v>
      </c>
      <c r="K36" s="56">
        <f>SUM(K37:K41)</f>
        <v>5497010</v>
      </c>
      <c r="L36" s="56">
        <f>SUM(L37:L41)</f>
        <v>437010</v>
      </c>
      <c r="M36" s="56">
        <f>SUM(M37:M41)</f>
        <v>437010</v>
      </c>
      <c r="N36" s="56">
        <f>SUM(N37:N41)</f>
        <v>79409642</v>
      </c>
      <c r="O36" s="55">
        <f>+K36/I36</f>
        <v>6.4741806095475293E-2</v>
      </c>
    </row>
    <row r="37" spans="1:15" x14ac:dyDescent="0.25">
      <c r="A37" s="49">
        <v>21020201</v>
      </c>
      <c r="B37" s="49">
        <v>102</v>
      </c>
      <c r="C37" s="53" t="s">
        <v>94</v>
      </c>
      <c r="D37" s="52">
        <v>37259000</v>
      </c>
      <c r="E37" s="52">
        <v>0</v>
      </c>
      <c r="F37" s="52">
        <v>0</v>
      </c>
      <c r="G37" s="52">
        <v>0</v>
      </c>
      <c r="H37" s="52">
        <v>0</v>
      </c>
      <c r="I37" s="52">
        <v>37259000</v>
      </c>
      <c r="J37" s="52">
        <v>0</v>
      </c>
      <c r="K37" s="52">
        <v>0</v>
      </c>
      <c r="L37" s="52">
        <v>0</v>
      </c>
      <c r="M37" s="52">
        <v>0</v>
      </c>
      <c r="N37" s="52">
        <v>37259000</v>
      </c>
      <c r="O37" s="50">
        <f>+K37/I37</f>
        <v>0</v>
      </c>
    </row>
    <row r="38" spans="1:15" x14ac:dyDescent="0.25">
      <c r="A38" s="49">
        <v>21020204</v>
      </c>
      <c r="B38" s="49">
        <v>102</v>
      </c>
      <c r="C38" s="53" t="s">
        <v>93</v>
      </c>
      <c r="D38" s="52">
        <v>6000000</v>
      </c>
      <c r="E38" s="52">
        <v>15123652</v>
      </c>
      <c r="F38" s="52">
        <v>0</v>
      </c>
      <c r="G38" s="52">
        <v>0</v>
      </c>
      <c r="H38" s="52">
        <v>0</v>
      </c>
      <c r="I38" s="52">
        <v>21123652</v>
      </c>
      <c r="J38" s="52">
        <v>0</v>
      </c>
      <c r="K38" s="52">
        <v>0</v>
      </c>
      <c r="L38" s="52">
        <v>0</v>
      </c>
      <c r="M38" s="52">
        <v>0</v>
      </c>
      <c r="N38" s="52">
        <v>21123652</v>
      </c>
      <c r="O38" s="50">
        <f>+K38/I38</f>
        <v>0</v>
      </c>
    </row>
    <row r="39" spans="1:15" x14ac:dyDescent="0.25">
      <c r="A39" s="49">
        <v>21020205</v>
      </c>
      <c r="B39" s="49">
        <v>102</v>
      </c>
      <c r="C39" s="53" t="s">
        <v>92</v>
      </c>
      <c r="D39" s="52">
        <v>2000000</v>
      </c>
      <c r="E39" s="52">
        <v>0</v>
      </c>
      <c r="F39" s="52">
        <v>0</v>
      </c>
      <c r="G39" s="52">
        <v>0</v>
      </c>
      <c r="H39" s="52">
        <v>0</v>
      </c>
      <c r="I39" s="52">
        <v>2000000</v>
      </c>
      <c r="J39" s="52">
        <v>437010</v>
      </c>
      <c r="K39" s="52">
        <v>437010</v>
      </c>
      <c r="L39" s="52">
        <v>437010</v>
      </c>
      <c r="M39" s="52">
        <v>437010</v>
      </c>
      <c r="N39" s="52">
        <v>1562990</v>
      </c>
      <c r="O39" s="50">
        <f>+K39/I39</f>
        <v>0.218505</v>
      </c>
    </row>
    <row r="40" spans="1:15" x14ac:dyDescent="0.25">
      <c r="A40" s="49">
        <v>21020207</v>
      </c>
      <c r="B40" s="49">
        <v>102</v>
      </c>
      <c r="C40" s="53" t="s">
        <v>91</v>
      </c>
      <c r="D40" s="52">
        <v>14000000</v>
      </c>
      <c r="E40" s="52">
        <v>0</v>
      </c>
      <c r="F40" s="52">
        <v>0</v>
      </c>
      <c r="G40" s="52">
        <v>0</v>
      </c>
      <c r="H40" s="52">
        <v>0</v>
      </c>
      <c r="I40" s="52">
        <v>14000000</v>
      </c>
      <c r="J40" s="52">
        <v>5060000</v>
      </c>
      <c r="K40" s="52">
        <v>5060000</v>
      </c>
      <c r="L40" s="52">
        <v>0</v>
      </c>
      <c r="M40" s="52">
        <v>0</v>
      </c>
      <c r="N40" s="52">
        <v>8940000</v>
      </c>
      <c r="O40" s="50">
        <f>+K40/I40</f>
        <v>0.36142857142857143</v>
      </c>
    </row>
    <row r="41" spans="1:15" x14ac:dyDescent="0.25">
      <c r="A41" s="49">
        <v>21020209</v>
      </c>
      <c r="B41" s="49">
        <v>102</v>
      </c>
      <c r="C41" s="53" t="s">
        <v>90</v>
      </c>
      <c r="D41" s="52">
        <v>4000000</v>
      </c>
      <c r="E41" s="52">
        <v>6524000</v>
      </c>
      <c r="F41" s="52">
        <v>0</v>
      </c>
      <c r="G41" s="52">
        <v>0</v>
      </c>
      <c r="H41" s="52">
        <v>0</v>
      </c>
      <c r="I41" s="52">
        <v>10524000</v>
      </c>
      <c r="J41" s="52">
        <v>0</v>
      </c>
      <c r="K41" s="52">
        <v>0</v>
      </c>
      <c r="L41" s="52">
        <v>0</v>
      </c>
      <c r="M41" s="52">
        <v>0</v>
      </c>
      <c r="N41" s="52">
        <v>10524000</v>
      </c>
      <c r="O41" s="50">
        <f>+K41/I41</f>
        <v>0</v>
      </c>
    </row>
    <row r="42" spans="1:15" x14ac:dyDescent="0.25">
      <c r="A42" s="58" t="s">
        <v>89</v>
      </c>
      <c r="B42" s="58"/>
      <c r="C42" s="57" t="s">
        <v>88</v>
      </c>
      <c r="D42" s="56">
        <f>SUM(D43:D44)</f>
        <v>24966396</v>
      </c>
      <c r="E42" s="56">
        <f>SUM(E43:E44)</f>
        <v>29800822.579999998</v>
      </c>
      <c r="F42" s="56">
        <f>SUM(F43:F44)</f>
        <v>0</v>
      </c>
      <c r="G42" s="56">
        <f>SUM(G43:G44)</f>
        <v>0</v>
      </c>
      <c r="H42" s="56">
        <f>SUM(H43:H44)</f>
        <v>0</v>
      </c>
      <c r="I42" s="56">
        <f>SUM(I43:I44)</f>
        <v>54767218.579999998</v>
      </c>
      <c r="J42" s="56">
        <f>SUM(J43:J44)</f>
        <v>2057472</v>
      </c>
      <c r="K42" s="56">
        <f>SUM(K43:K44)</f>
        <v>2057472</v>
      </c>
      <c r="L42" s="56">
        <f>SUM(L43:L44)</f>
        <v>2057472</v>
      </c>
      <c r="M42" s="56">
        <f>SUM(M43:M44)</f>
        <v>2057472</v>
      </c>
      <c r="N42" s="56">
        <f>SUM(N43:N44)</f>
        <v>52709746.579999998</v>
      </c>
      <c r="O42" s="55">
        <f>+K42/I42</f>
        <v>3.7567582458009868E-2</v>
      </c>
    </row>
    <row r="43" spans="1:15" x14ac:dyDescent="0.25">
      <c r="A43" s="49">
        <v>21020300</v>
      </c>
      <c r="B43" s="49">
        <v>102</v>
      </c>
      <c r="C43" s="53" t="s">
        <v>87</v>
      </c>
      <c r="D43" s="52">
        <v>10000000</v>
      </c>
      <c r="E43" s="52">
        <v>8565222.5800000001</v>
      </c>
      <c r="F43" s="52">
        <v>0</v>
      </c>
      <c r="G43" s="52">
        <v>0</v>
      </c>
      <c r="H43" s="52">
        <v>0</v>
      </c>
      <c r="I43" s="52">
        <v>18565222.579999998</v>
      </c>
      <c r="J43" s="52">
        <v>2057472</v>
      </c>
      <c r="K43" s="52">
        <v>2057472</v>
      </c>
      <c r="L43" s="52">
        <v>2057472</v>
      </c>
      <c r="M43" s="52">
        <v>2057472</v>
      </c>
      <c r="N43" s="52">
        <v>16507750.58</v>
      </c>
      <c r="O43" s="50">
        <f>+K43/I43</f>
        <v>0.11082398776174544</v>
      </c>
    </row>
    <row r="44" spans="1:15" x14ac:dyDescent="0.25">
      <c r="A44" s="49">
        <v>21020301</v>
      </c>
      <c r="B44" s="49">
        <v>102</v>
      </c>
      <c r="C44" s="53" t="s">
        <v>86</v>
      </c>
      <c r="D44" s="52">
        <v>14966396</v>
      </c>
      <c r="E44" s="52">
        <v>21235600</v>
      </c>
      <c r="F44" s="52">
        <v>0</v>
      </c>
      <c r="G44" s="52">
        <v>0</v>
      </c>
      <c r="H44" s="52">
        <v>0</v>
      </c>
      <c r="I44" s="52">
        <v>36201996</v>
      </c>
      <c r="J44" s="52">
        <v>0</v>
      </c>
      <c r="K44" s="52">
        <v>0</v>
      </c>
      <c r="L44" s="52">
        <v>0</v>
      </c>
      <c r="M44" s="52">
        <v>0</v>
      </c>
      <c r="N44" s="52">
        <v>36201996</v>
      </c>
      <c r="O44" s="50">
        <f>+K44/I44</f>
        <v>0</v>
      </c>
    </row>
    <row r="45" spans="1:15" x14ac:dyDescent="0.25">
      <c r="A45" s="58" t="s">
        <v>85</v>
      </c>
      <c r="B45" s="58"/>
      <c r="C45" s="57" t="s">
        <v>84</v>
      </c>
      <c r="D45" s="56">
        <f>SUM(D46:D50)</f>
        <v>3705000</v>
      </c>
      <c r="E45" s="56">
        <f>SUM(E46:E50)</f>
        <v>13060000</v>
      </c>
      <c r="F45" s="56">
        <f>SUM(F46:F50)</f>
        <v>0</v>
      </c>
      <c r="G45" s="56">
        <f>SUM(G46:G50)</f>
        <v>0</v>
      </c>
      <c r="H45" s="56">
        <f>SUM(H46:H50)</f>
        <v>0</v>
      </c>
      <c r="I45" s="56">
        <f>SUM(I46:I50)</f>
        <v>16765000</v>
      </c>
      <c r="J45" s="56">
        <f>SUM(J46:J50)</f>
        <v>0</v>
      </c>
      <c r="K45" s="56">
        <f>SUM(K46:K50)</f>
        <v>0</v>
      </c>
      <c r="L45" s="56">
        <f>SUM(L46:L50)</f>
        <v>0</v>
      </c>
      <c r="M45" s="56">
        <f>SUM(M46:M50)</f>
        <v>0</v>
      </c>
      <c r="N45" s="56">
        <f>SUM(N46:N50)</f>
        <v>16765000</v>
      </c>
      <c r="O45" s="55">
        <f>+K45/I45</f>
        <v>0</v>
      </c>
    </row>
    <row r="46" spans="1:15" x14ac:dyDescent="0.25">
      <c r="A46" s="49">
        <v>21020400</v>
      </c>
      <c r="B46" s="49">
        <v>102</v>
      </c>
      <c r="C46" s="53" t="s">
        <v>83</v>
      </c>
      <c r="D46" s="52">
        <v>1855000</v>
      </c>
      <c r="E46" s="52">
        <v>0</v>
      </c>
      <c r="F46" s="52">
        <v>0</v>
      </c>
      <c r="G46" s="52">
        <v>0</v>
      </c>
      <c r="H46" s="52">
        <v>0</v>
      </c>
      <c r="I46" s="52">
        <v>1855000</v>
      </c>
      <c r="J46" s="52">
        <v>0</v>
      </c>
      <c r="K46" s="52">
        <v>0</v>
      </c>
      <c r="L46" s="52">
        <v>0</v>
      </c>
      <c r="M46" s="52">
        <v>0</v>
      </c>
      <c r="N46" s="52">
        <v>1855000</v>
      </c>
      <c r="O46" s="50">
        <f>+K46/I46</f>
        <v>0</v>
      </c>
    </row>
    <row r="47" spans="1:15" x14ac:dyDescent="0.25">
      <c r="A47" s="49">
        <v>21020401</v>
      </c>
      <c r="B47" s="49">
        <v>102</v>
      </c>
      <c r="C47" s="53" t="s">
        <v>82</v>
      </c>
      <c r="D47" s="52">
        <v>1000000</v>
      </c>
      <c r="E47" s="52">
        <v>2500000</v>
      </c>
      <c r="F47" s="52">
        <v>0</v>
      </c>
      <c r="G47" s="52">
        <v>0</v>
      </c>
      <c r="H47" s="52">
        <v>0</v>
      </c>
      <c r="I47" s="52">
        <v>3500000</v>
      </c>
      <c r="J47" s="52">
        <v>0</v>
      </c>
      <c r="K47" s="52">
        <v>0</v>
      </c>
      <c r="L47" s="52">
        <v>0</v>
      </c>
      <c r="M47" s="52">
        <v>0</v>
      </c>
      <c r="N47" s="52">
        <v>3500000</v>
      </c>
      <c r="O47" s="50">
        <f>+K47/I47</f>
        <v>0</v>
      </c>
    </row>
    <row r="48" spans="1:15" x14ac:dyDescent="0.25">
      <c r="A48" s="49">
        <v>21020402</v>
      </c>
      <c r="B48" s="49">
        <v>102</v>
      </c>
      <c r="C48" s="53" t="s">
        <v>81</v>
      </c>
      <c r="D48" s="52">
        <v>500000</v>
      </c>
      <c r="E48" s="52">
        <v>7000000</v>
      </c>
      <c r="F48" s="52">
        <v>0</v>
      </c>
      <c r="G48" s="52">
        <v>0</v>
      </c>
      <c r="H48" s="52">
        <v>0</v>
      </c>
      <c r="I48" s="52">
        <v>7500000</v>
      </c>
      <c r="J48" s="52">
        <v>0</v>
      </c>
      <c r="K48" s="52">
        <v>0</v>
      </c>
      <c r="L48" s="52">
        <v>0</v>
      </c>
      <c r="M48" s="52">
        <v>0</v>
      </c>
      <c r="N48" s="52">
        <v>7500000</v>
      </c>
      <c r="O48" s="50">
        <f>+K48/I48</f>
        <v>0</v>
      </c>
    </row>
    <row r="49" spans="1:15" x14ac:dyDescent="0.25">
      <c r="A49" s="49">
        <v>21020403</v>
      </c>
      <c r="B49" s="49">
        <v>102</v>
      </c>
      <c r="C49" s="53" t="s">
        <v>80</v>
      </c>
      <c r="D49" s="52">
        <v>200000</v>
      </c>
      <c r="E49" s="52">
        <v>1760000</v>
      </c>
      <c r="F49" s="52">
        <v>0</v>
      </c>
      <c r="G49" s="52">
        <v>0</v>
      </c>
      <c r="H49" s="52">
        <v>0</v>
      </c>
      <c r="I49" s="52">
        <v>1960000</v>
      </c>
      <c r="J49" s="52">
        <v>0</v>
      </c>
      <c r="K49" s="52">
        <v>0</v>
      </c>
      <c r="L49" s="52">
        <v>0</v>
      </c>
      <c r="M49" s="52">
        <v>0</v>
      </c>
      <c r="N49" s="52">
        <v>1960000</v>
      </c>
      <c r="O49" s="50">
        <f>+K49/I49</f>
        <v>0</v>
      </c>
    </row>
    <row r="50" spans="1:15" x14ac:dyDescent="0.25">
      <c r="A50" s="49">
        <v>21020404</v>
      </c>
      <c r="B50" s="49">
        <v>102</v>
      </c>
      <c r="C50" s="53" t="s">
        <v>79</v>
      </c>
      <c r="D50" s="52">
        <v>150000</v>
      </c>
      <c r="E50" s="52">
        <v>1800000</v>
      </c>
      <c r="F50" s="52">
        <v>0</v>
      </c>
      <c r="G50" s="52">
        <v>0</v>
      </c>
      <c r="H50" s="52">
        <v>0</v>
      </c>
      <c r="I50" s="52">
        <v>1950000</v>
      </c>
      <c r="J50" s="52">
        <v>0</v>
      </c>
      <c r="K50" s="52">
        <v>0</v>
      </c>
      <c r="L50" s="52">
        <v>0</v>
      </c>
      <c r="M50" s="52">
        <v>0</v>
      </c>
      <c r="N50" s="52">
        <v>1950000</v>
      </c>
      <c r="O50" s="50">
        <f>+K50/I50</f>
        <v>0</v>
      </c>
    </row>
    <row r="51" spans="1:15" x14ac:dyDescent="0.25">
      <c r="A51" s="58" t="s">
        <v>78</v>
      </c>
      <c r="B51" s="58"/>
      <c r="C51" s="57" t="s">
        <v>77</v>
      </c>
      <c r="D51" s="56">
        <f>+D52</f>
        <v>0</v>
      </c>
      <c r="E51" s="56">
        <f>+E52</f>
        <v>36232000</v>
      </c>
      <c r="F51" s="56">
        <f>+F52</f>
        <v>0</v>
      </c>
      <c r="G51" s="56">
        <f>+G52</f>
        <v>0</v>
      </c>
      <c r="H51" s="56">
        <f>+H52</f>
        <v>0</v>
      </c>
      <c r="I51" s="56">
        <f>+I52</f>
        <v>36232000</v>
      </c>
      <c r="J51" s="56">
        <f>+J52</f>
        <v>0</v>
      </c>
      <c r="K51" s="56">
        <f>+K52</f>
        <v>0</v>
      </c>
      <c r="L51" s="56">
        <f>+L52</f>
        <v>0</v>
      </c>
      <c r="M51" s="56">
        <f>+M52</f>
        <v>0</v>
      </c>
      <c r="N51" s="56">
        <f>+N52</f>
        <v>36232000</v>
      </c>
      <c r="O51" s="55">
        <f>+K51/I51</f>
        <v>0</v>
      </c>
    </row>
    <row r="52" spans="1:15" x14ac:dyDescent="0.25">
      <c r="A52" s="49">
        <v>21020500</v>
      </c>
      <c r="B52" s="49">
        <v>102</v>
      </c>
      <c r="C52" s="53" t="s">
        <v>76</v>
      </c>
      <c r="D52" s="52">
        <v>0</v>
      </c>
      <c r="E52" s="52">
        <v>36232000</v>
      </c>
      <c r="F52" s="52">
        <v>0</v>
      </c>
      <c r="G52" s="52">
        <v>0</v>
      </c>
      <c r="H52" s="52">
        <v>0</v>
      </c>
      <c r="I52" s="52">
        <v>36232000</v>
      </c>
      <c r="J52" s="52">
        <v>0</v>
      </c>
      <c r="K52" s="52">
        <v>0</v>
      </c>
      <c r="L52" s="52">
        <v>0</v>
      </c>
      <c r="M52" s="52">
        <v>0</v>
      </c>
      <c r="N52" s="52">
        <v>36232000</v>
      </c>
      <c r="O52" s="50">
        <f>+K52/I52</f>
        <v>0</v>
      </c>
    </row>
    <row r="53" spans="1:15" x14ac:dyDescent="0.25">
      <c r="A53" s="58" t="s">
        <v>75</v>
      </c>
      <c r="B53" s="58"/>
      <c r="C53" s="57" t="s">
        <v>29</v>
      </c>
      <c r="D53" s="56">
        <f>+D54+D62</f>
        <v>6101979632</v>
      </c>
      <c r="E53" s="56">
        <f>+E54+E62</f>
        <v>31495518993.369999</v>
      </c>
      <c r="F53" s="56">
        <f>+F54+F62</f>
        <v>0</v>
      </c>
      <c r="G53" s="56">
        <f>+G54+G62</f>
        <v>0</v>
      </c>
      <c r="H53" s="56">
        <f>+H54+H62</f>
        <v>0</v>
      </c>
      <c r="I53" s="56">
        <f>+I54+I62</f>
        <v>37597498625.369995</v>
      </c>
      <c r="J53" s="56">
        <f>+J54+J62</f>
        <v>36951889899</v>
      </c>
      <c r="K53" s="56">
        <f>+K54+K62</f>
        <v>36951889899</v>
      </c>
      <c r="L53" s="56">
        <f>+L54+L62</f>
        <v>24592181751</v>
      </c>
      <c r="M53" s="56">
        <f>+M54+M62</f>
        <v>12927387394</v>
      </c>
      <c r="N53" s="56">
        <f>+N54+N62</f>
        <v>645608726.37</v>
      </c>
      <c r="O53" s="55">
        <f>+K53/I53</f>
        <v>0.98282841279408006</v>
      </c>
    </row>
    <row r="54" spans="1:15" x14ac:dyDescent="0.25">
      <c r="A54" s="58" t="s">
        <v>74</v>
      </c>
      <c r="B54" s="58"/>
      <c r="C54" s="57" t="s">
        <v>31</v>
      </c>
      <c r="D54" s="56">
        <f>+D55</f>
        <v>6101979632</v>
      </c>
      <c r="E54" s="56">
        <f>+E55</f>
        <v>14077846063.369999</v>
      </c>
      <c r="F54" s="56">
        <f>+F55</f>
        <v>0</v>
      </c>
      <c r="G54" s="56">
        <f>+G55</f>
        <v>0</v>
      </c>
      <c r="H54" s="56">
        <f>+H55</f>
        <v>0</v>
      </c>
      <c r="I54" s="56">
        <f>+I55</f>
        <v>20179825695.369999</v>
      </c>
      <c r="J54" s="56">
        <f>+J55</f>
        <v>19534216969</v>
      </c>
      <c r="K54" s="56">
        <f>+K55</f>
        <v>19534216969</v>
      </c>
      <c r="L54" s="56">
        <f>+L55</f>
        <v>7174508821</v>
      </c>
      <c r="M54" s="56">
        <f>+M55</f>
        <v>216770448</v>
      </c>
      <c r="N54" s="56">
        <f>+N55</f>
        <v>645608726.37</v>
      </c>
      <c r="O54" s="55">
        <f>+K54/I54</f>
        <v>0.968007219878112</v>
      </c>
    </row>
    <row r="55" spans="1:15" x14ac:dyDescent="0.25">
      <c r="A55" s="58" t="s">
        <v>73</v>
      </c>
      <c r="B55" s="58"/>
      <c r="C55" s="57" t="s">
        <v>72</v>
      </c>
      <c r="D55" s="56">
        <f>SUM(D56:D61)</f>
        <v>6101979632</v>
      </c>
      <c r="E55" s="56">
        <f>SUM(E56:E61)</f>
        <v>14077846063.369999</v>
      </c>
      <c r="F55" s="56">
        <f>SUM(F56:F61)</f>
        <v>0</v>
      </c>
      <c r="G55" s="56">
        <f>SUM(G56:G61)</f>
        <v>0</v>
      </c>
      <c r="H55" s="56">
        <f>SUM(H56:H61)</f>
        <v>0</v>
      </c>
      <c r="I55" s="56">
        <f>SUM(I56:I61)</f>
        <v>20179825695.369999</v>
      </c>
      <c r="J55" s="56">
        <f>SUM(J56:J61)</f>
        <v>19534216969</v>
      </c>
      <c r="K55" s="56">
        <f>SUM(K56:K61)</f>
        <v>19534216969</v>
      </c>
      <c r="L55" s="56">
        <f>SUM(L56:L61)</f>
        <v>7174508821</v>
      </c>
      <c r="M55" s="56">
        <f>SUM(M56:M61)</f>
        <v>216770448</v>
      </c>
      <c r="N55" s="56">
        <f>SUM(N56:N61)</f>
        <v>645608726.37</v>
      </c>
      <c r="O55" s="55">
        <f>+K55/I55</f>
        <v>0.968007219878112</v>
      </c>
    </row>
    <row r="56" spans="1:15" ht="25.5" x14ac:dyDescent="0.25">
      <c r="A56" s="49">
        <v>25010100</v>
      </c>
      <c r="B56" s="49">
        <v>115</v>
      </c>
      <c r="C56" s="53" t="s">
        <v>71</v>
      </c>
      <c r="D56" s="52">
        <v>6101979632</v>
      </c>
      <c r="E56" s="52">
        <v>227454130.37</v>
      </c>
      <c r="F56" s="52">
        <v>0</v>
      </c>
      <c r="G56" s="52">
        <v>0</v>
      </c>
      <c r="H56" s="52">
        <v>0</v>
      </c>
      <c r="I56" s="52">
        <v>6329433762.3699999</v>
      </c>
      <c r="J56" s="52">
        <v>6045926625</v>
      </c>
      <c r="K56" s="52">
        <v>6045926625</v>
      </c>
      <c r="L56" s="52">
        <v>908112183</v>
      </c>
      <c r="M56" s="52">
        <v>0</v>
      </c>
      <c r="N56" s="52">
        <v>283507137.37</v>
      </c>
      <c r="O56" s="50">
        <f>+K56/I56</f>
        <v>0.95520813582796016</v>
      </c>
    </row>
    <row r="57" spans="1:15" ht="25.5" x14ac:dyDescent="0.25">
      <c r="A57" s="49">
        <v>25010110</v>
      </c>
      <c r="B57" s="49">
        <v>126</v>
      </c>
      <c r="C57" s="53" t="s">
        <v>143</v>
      </c>
      <c r="D57" s="52">
        <v>0</v>
      </c>
      <c r="E57" s="52">
        <v>249846939</v>
      </c>
      <c r="F57" s="52">
        <v>0</v>
      </c>
      <c r="G57" s="52">
        <v>0</v>
      </c>
      <c r="H57" s="52">
        <v>0</v>
      </c>
      <c r="I57" s="52">
        <v>249846939</v>
      </c>
      <c r="J57" s="52">
        <v>159756250</v>
      </c>
      <c r="K57" s="52">
        <v>159756250</v>
      </c>
      <c r="L57" s="52">
        <v>24110950</v>
      </c>
      <c r="M57" s="52">
        <v>9039250</v>
      </c>
      <c r="N57" s="52">
        <v>90090689</v>
      </c>
      <c r="O57" s="50">
        <f>+K57/I57</f>
        <v>0.63941647890270936</v>
      </c>
    </row>
    <row r="58" spans="1:15" ht="38.25" x14ac:dyDescent="0.25">
      <c r="A58" s="49">
        <v>25010112</v>
      </c>
      <c r="B58" s="49">
        <v>128</v>
      </c>
      <c r="C58" s="53" t="s">
        <v>70</v>
      </c>
      <c r="D58" s="52">
        <v>0</v>
      </c>
      <c r="E58" s="52">
        <v>544092874</v>
      </c>
      <c r="F58" s="52">
        <v>0</v>
      </c>
      <c r="G58" s="52">
        <v>0</v>
      </c>
      <c r="H58" s="52">
        <v>0</v>
      </c>
      <c r="I58" s="52">
        <v>544092874</v>
      </c>
      <c r="J58" s="52">
        <v>533211017</v>
      </c>
      <c r="K58" s="52">
        <v>533211017</v>
      </c>
      <c r="L58" s="52">
        <v>289030171</v>
      </c>
      <c r="M58" s="52">
        <v>0</v>
      </c>
      <c r="N58" s="52">
        <v>10881857</v>
      </c>
      <c r="O58" s="50">
        <f>+K58/I58</f>
        <v>0.98000000088220229</v>
      </c>
    </row>
    <row r="59" spans="1:15" ht="51" x14ac:dyDescent="0.25">
      <c r="A59" s="49">
        <v>25010113</v>
      </c>
      <c r="B59" s="49">
        <v>129</v>
      </c>
      <c r="C59" s="53" t="s">
        <v>69</v>
      </c>
      <c r="D59" s="52">
        <v>0</v>
      </c>
      <c r="E59" s="52">
        <v>86968673</v>
      </c>
      <c r="F59" s="52">
        <v>0</v>
      </c>
      <c r="G59" s="52">
        <v>0</v>
      </c>
      <c r="H59" s="52">
        <v>0</v>
      </c>
      <c r="I59" s="52">
        <v>86968673</v>
      </c>
      <c r="J59" s="52">
        <v>85229299</v>
      </c>
      <c r="K59" s="52">
        <v>85229299</v>
      </c>
      <c r="L59" s="52">
        <v>72110014</v>
      </c>
      <c r="M59" s="52">
        <v>41751883</v>
      </c>
      <c r="N59" s="52">
        <v>1739374</v>
      </c>
      <c r="O59" s="50">
        <f>+K59/I59</f>
        <v>0.97999999379086766</v>
      </c>
    </row>
    <row r="60" spans="1:15" ht="38.25" x14ac:dyDescent="0.25">
      <c r="A60" s="49">
        <v>25010114</v>
      </c>
      <c r="B60" s="49">
        <v>130</v>
      </c>
      <c r="C60" s="53" t="s">
        <v>68</v>
      </c>
      <c r="D60" s="52">
        <v>0</v>
      </c>
      <c r="E60" s="52">
        <v>12796385197</v>
      </c>
      <c r="F60" s="52">
        <v>0</v>
      </c>
      <c r="G60" s="52">
        <v>0</v>
      </c>
      <c r="H60" s="52">
        <v>0</v>
      </c>
      <c r="I60" s="52">
        <v>12796385197</v>
      </c>
      <c r="J60" s="52">
        <v>12540457493</v>
      </c>
      <c r="K60" s="52">
        <v>12540457493</v>
      </c>
      <c r="L60" s="52">
        <v>5731502408</v>
      </c>
      <c r="M60" s="52">
        <v>66954060</v>
      </c>
      <c r="N60" s="52">
        <v>255927704</v>
      </c>
      <c r="O60" s="50">
        <f>+K60/I60</f>
        <v>0.97999999999531118</v>
      </c>
    </row>
    <row r="61" spans="1:15" ht="38.25" x14ac:dyDescent="0.25">
      <c r="A61" s="49">
        <v>25010118</v>
      </c>
      <c r="B61" s="49">
        <v>134</v>
      </c>
      <c r="C61" s="53" t="s">
        <v>67</v>
      </c>
      <c r="D61" s="52">
        <v>0</v>
      </c>
      <c r="E61" s="52">
        <v>173098250</v>
      </c>
      <c r="F61" s="52">
        <v>0</v>
      </c>
      <c r="G61" s="52">
        <v>0</v>
      </c>
      <c r="H61" s="52">
        <v>0</v>
      </c>
      <c r="I61" s="52">
        <v>173098250</v>
      </c>
      <c r="J61" s="52">
        <v>169636285</v>
      </c>
      <c r="K61" s="52">
        <v>169636285</v>
      </c>
      <c r="L61" s="52">
        <v>149643095</v>
      </c>
      <c r="M61" s="52">
        <v>99025255</v>
      </c>
      <c r="N61" s="52">
        <v>3461965</v>
      </c>
      <c r="O61" s="50">
        <f>+K61/I61</f>
        <v>0.98</v>
      </c>
    </row>
    <row r="62" spans="1:15" x14ac:dyDescent="0.25">
      <c r="A62" s="59">
        <v>2502</v>
      </c>
      <c r="B62" s="58"/>
      <c r="C62" s="57" t="s">
        <v>38</v>
      </c>
      <c r="D62" s="56">
        <f>+D63</f>
        <v>0</v>
      </c>
      <c r="E62" s="56">
        <f>+E63</f>
        <v>17417672930</v>
      </c>
      <c r="F62" s="56">
        <f>+F63</f>
        <v>0</v>
      </c>
      <c r="G62" s="56">
        <f>+G63</f>
        <v>0</v>
      </c>
      <c r="H62" s="56">
        <f>+H63</f>
        <v>0</v>
      </c>
      <c r="I62" s="56">
        <f>+I63</f>
        <v>17417672930</v>
      </c>
      <c r="J62" s="56">
        <f>+J63</f>
        <v>17417672930</v>
      </c>
      <c r="K62" s="56">
        <f>+K63</f>
        <v>17417672930</v>
      </c>
      <c r="L62" s="56">
        <f>+L63</f>
        <v>17417672930</v>
      </c>
      <c r="M62" s="56">
        <f>+M63</f>
        <v>12710616946</v>
      </c>
      <c r="N62" s="56">
        <f>+N63</f>
        <v>0</v>
      </c>
      <c r="O62" s="55">
        <f>+K62/I62</f>
        <v>1</v>
      </c>
    </row>
    <row r="63" spans="1:15" x14ac:dyDescent="0.25">
      <c r="A63" s="59">
        <v>250201</v>
      </c>
      <c r="B63" s="58"/>
      <c r="C63" s="57" t="s">
        <v>40</v>
      </c>
      <c r="D63" s="56">
        <f>SUM(D64:D71)</f>
        <v>0</v>
      </c>
      <c r="E63" s="56">
        <f>SUM(E64:E71)</f>
        <v>17417672930</v>
      </c>
      <c r="F63" s="56">
        <f>SUM(F64:F71)</f>
        <v>0</v>
      </c>
      <c r="G63" s="56">
        <f>SUM(G64:G71)</f>
        <v>0</v>
      </c>
      <c r="H63" s="56">
        <f>SUM(H64:H71)</f>
        <v>0</v>
      </c>
      <c r="I63" s="56">
        <f>SUM(I64:I71)</f>
        <v>17417672930</v>
      </c>
      <c r="J63" s="56">
        <f>SUM(J64:J71)</f>
        <v>17417672930</v>
      </c>
      <c r="K63" s="56">
        <f>SUM(K64:K71)</f>
        <v>17417672930</v>
      </c>
      <c r="L63" s="56">
        <f>SUM(L64:L71)</f>
        <v>17417672930</v>
      </c>
      <c r="M63" s="56">
        <f>SUM(M64:M71)</f>
        <v>12710616946</v>
      </c>
      <c r="N63" s="56">
        <f>SUM(N64:N71)</f>
        <v>0</v>
      </c>
      <c r="O63" s="55">
        <f>+K63/I63</f>
        <v>1</v>
      </c>
    </row>
    <row r="64" spans="1:15" ht="25.5" x14ac:dyDescent="0.25">
      <c r="A64" s="54">
        <v>25020113</v>
      </c>
      <c r="B64" s="49">
        <v>118</v>
      </c>
      <c r="C64" s="53" t="s">
        <v>44</v>
      </c>
      <c r="D64" s="52">
        <v>0</v>
      </c>
      <c r="E64" s="52">
        <v>1372915184</v>
      </c>
      <c r="F64" s="52">
        <v>0</v>
      </c>
      <c r="G64" s="52">
        <v>0</v>
      </c>
      <c r="H64" s="52">
        <v>0</v>
      </c>
      <c r="I64" s="51">
        <v>1372915184</v>
      </c>
      <c r="J64" s="51">
        <v>1372915184</v>
      </c>
      <c r="K64" s="51">
        <v>1372915184</v>
      </c>
      <c r="L64" s="51">
        <v>1372915184</v>
      </c>
      <c r="M64" s="52">
        <f>795457072+382041709</f>
        <v>1177498781</v>
      </c>
      <c r="N64" s="51">
        <f>+I64-J64</f>
        <v>0</v>
      </c>
      <c r="O64" s="50">
        <f>+K64/I64</f>
        <v>1</v>
      </c>
    </row>
    <row r="65" spans="1:15" ht="38.25" x14ac:dyDescent="0.25">
      <c r="A65" s="54">
        <v>25020113</v>
      </c>
      <c r="B65" s="49">
        <v>128</v>
      </c>
      <c r="C65" s="53" t="s">
        <v>45</v>
      </c>
      <c r="D65" s="52">
        <v>0</v>
      </c>
      <c r="E65" s="52">
        <v>6822380115</v>
      </c>
      <c r="F65" s="52">
        <v>0</v>
      </c>
      <c r="G65" s="52">
        <v>0</v>
      </c>
      <c r="H65" s="52">
        <v>0</v>
      </c>
      <c r="I65" s="51">
        <v>6822380115</v>
      </c>
      <c r="J65" s="51">
        <v>6822380115</v>
      </c>
      <c r="K65" s="51">
        <v>6822380115</v>
      </c>
      <c r="L65" s="51">
        <v>6822380115</v>
      </c>
      <c r="M65" s="52">
        <f>1670516799+500000000</f>
        <v>2170516799</v>
      </c>
      <c r="N65" s="51">
        <f>+I65-J65</f>
        <v>0</v>
      </c>
      <c r="O65" s="50">
        <f>+K65/I65</f>
        <v>1</v>
      </c>
    </row>
    <row r="66" spans="1:15" ht="51" x14ac:dyDescent="0.25">
      <c r="A66" s="54">
        <v>25020113</v>
      </c>
      <c r="B66" s="49">
        <v>129</v>
      </c>
      <c r="C66" s="53" t="s">
        <v>46</v>
      </c>
      <c r="D66" s="52">
        <v>0</v>
      </c>
      <c r="E66" s="52">
        <v>1298215800</v>
      </c>
      <c r="F66" s="52">
        <v>0</v>
      </c>
      <c r="G66" s="52">
        <v>0</v>
      </c>
      <c r="H66" s="52">
        <v>0</v>
      </c>
      <c r="I66" s="51">
        <v>1298215800</v>
      </c>
      <c r="J66" s="51">
        <v>1298215800</v>
      </c>
      <c r="K66" s="51">
        <v>1298215800</v>
      </c>
      <c r="L66" s="51">
        <v>1298215800</v>
      </c>
      <c r="M66" s="52">
        <v>123559470</v>
      </c>
      <c r="N66" s="51">
        <f>+I66-J66</f>
        <v>0</v>
      </c>
      <c r="O66" s="50">
        <f>+K66/I66</f>
        <v>1</v>
      </c>
    </row>
    <row r="67" spans="1:15" ht="38.25" x14ac:dyDescent="0.25">
      <c r="A67" s="54">
        <v>25020113</v>
      </c>
      <c r="B67" s="49">
        <v>130</v>
      </c>
      <c r="C67" s="53" t="s">
        <v>47</v>
      </c>
      <c r="D67" s="52">
        <v>0</v>
      </c>
      <c r="E67" s="52">
        <v>5409519443</v>
      </c>
      <c r="F67" s="52">
        <v>0</v>
      </c>
      <c r="G67" s="52">
        <v>0</v>
      </c>
      <c r="H67" s="52">
        <v>0</v>
      </c>
      <c r="I67" s="51">
        <v>5409519443</v>
      </c>
      <c r="J67" s="51">
        <v>5409519443</v>
      </c>
      <c r="K67" s="51">
        <v>5409519443</v>
      </c>
      <c r="L67" s="51">
        <v>5409519443</v>
      </c>
      <c r="M67" s="52">
        <v>7442591060</v>
      </c>
      <c r="N67" s="51">
        <f>+I67-J67</f>
        <v>0</v>
      </c>
      <c r="O67" s="50">
        <f>+K67/I67</f>
        <v>1</v>
      </c>
    </row>
    <row r="68" spans="1:15" ht="38.25" x14ac:dyDescent="0.25">
      <c r="A68" s="54">
        <v>25020113</v>
      </c>
      <c r="B68" s="49">
        <v>131</v>
      </c>
      <c r="C68" s="53" t="s">
        <v>48</v>
      </c>
      <c r="D68" s="52">
        <v>0</v>
      </c>
      <c r="E68" s="52">
        <v>60327453</v>
      </c>
      <c r="F68" s="52">
        <v>0</v>
      </c>
      <c r="G68" s="52">
        <v>0</v>
      </c>
      <c r="H68" s="52">
        <v>0</v>
      </c>
      <c r="I68" s="51">
        <v>60327453</v>
      </c>
      <c r="J68" s="51">
        <v>60327453</v>
      </c>
      <c r="K68" s="51">
        <v>60327453</v>
      </c>
      <c r="L68" s="51">
        <v>60327453</v>
      </c>
      <c r="M68" s="52">
        <v>20747600</v>
      </c>
      <c r="N68" s="51">
        <f>+I68-J68</f>
        <v>0</v>
      </c>
      <c r="O68" s="50">
        <f>+K68/I68</f>
        <v>1</v>
      </c>
    </row>
    <row r="69" spans="1:15" ht="38.25" x14ac:dyDescent="0.25">
      <c r="A69" s="54">
        <v>25020113</v>
      </c>
      <c r="B69" s="49">
        <v>132</v>
      </c>
      <c r="C69" s="53" t="s">
        <v>49</v>
      </c>
      <c r="D69" s="52">
        <v>0</v>
      </c>
      <c r="E69" s="52">
        <v>312344745</v>
      </c>
      <c r="F69" s="52">
        <v>0</v>
      </c>
      <c r="G69" s="52">
        <v>0</v>
      </c>
      <c r="H69" s="52">
        <v>0</v>
      </c>
      <c r="I69" s="51">
        <v>312344745</v>
      </c>
      <c r="J69" s="51">
        <v>312344745</v>
      </c>
      <c r="K69" s="51">
        <v>312344745</v>
      </c>
      <c r="L69" s="51">
        <v>312344745</v>
      </c>
      <c r="M69" s="52">
        <v>228691437</v>
      </c>
      <c r="N69" s="51">
        <f>+I69-J69</f>
        <v>0</v>
      </c>
      <c r="O69" s="50">
        <f>+K69/I69</f>
        <v>1</v>
      </c>
    </row>
    <row r="70" spans="1:15" ht="25.5" x14ac:dyDescent="0.25">
      <c r="A70" s="54">
        <v>25020113</v>
      </c>
      <c r="B70" s="49">
        <v>133</v>
      </c>
      <c r="C70" s="53" t="s">
        <v>50</v>
      </c>
      <c r="D70" s="52">
        <v>0</v>
      </c>
      <c r="E70" s="52">
        <v>437454400</v>
      </c>
      <c r="F70" s="52">
        <v>0</v>
      </c>
      <c r="G70" s="52">
        <v>0</v>
      </c>
      <c r="H70" s="52">
        <v>0</v>
      </c>
      <c r="I70" s="51">
        <v>437454400</v>
      </c>
      <c r="J70" s="51">
        <v>437454400</v>
      </c>
      <c r="K70" s="51">
        <v>437454400</v>
      </c>
      <c r="L70" s="51">
        <v>437454400</v>
      </c>
      <c r="M70" s="52">
        <v>405533764</v>
      </c>
      <c r="N70" s="51">
        <f>+I70-J70</f>
        <v>0</v>
      </c>
      <c r="O70" s="50">
        <f>+K70/I70</f>
        <v>1</v>
      </c>
    </row>
    <row r="71" spans="1:15" ht="38.25" x14ac:dyDescent="0.25">
      <c r="A71" s="54">
        <v>25020113</v>
      </c>
      <c r="B71" s="49">
        <v>134</v>
      </c>
      <c r="C71" s="53" t="s">
        <v>51</v>
      </c>
      <c r="D71" s="52">
        <v>0</v>
      </c>
      <c r="E71" s="52">
        <v>1704515790</v>
      </c>
      <c r="F71" s="52">
        <v>0</v>
      </c>
      <c r="G71" s="52">
        <v>0</v>
      </c>
      <c r="H71" s="52">
        <v>0</v>
      </c>
      <c r="I71" s="51">
        <v>1704515790</v>
      </c>
      <c r="J71" s="51">
        <v>1704515790</v>
      </c>
      <c r="K71" s="51">
        <v>1704515790</v>
      </c>
      <c r="L71" s="51">
        <v>1704515790</v>
      </c>
      <c r="M71" s="52">
        <v>1141478035</v>
      </c>
      <c r="N71" s="51">
        <f>+I71-J71</f>
        <v>0</v>
      </c>
      <c r="O71" s="50">
        <f>+K71/I71</f>
        <v>1</v>
      </c>
    </row>
  </sheetData>
  <autoFilter ref="A6:O71" xr:uid="{00000000-0009-0000-0000-000002000000}"/>
  <mergeCells count="3">
    <mergeCell ref="A1:O1"/>
    <mergeCell ref="A2:O2"/>
    <mergeCell ref="A3:O3"/>
  </mergeCells>
  <pageMargins left="0" right="0" top="0" bottom="0" header="0" footer="0"/>
  <pageSetup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EJECUCIÓN DE INGRESOS ENERO</vt:lpstr>
      <vt:lpstr>EJECUCIÓN DE INGRESOS FEBRERO</vt:lpstr>
      <vt:lpstr>EJECUCIÓN DE INGRESOS MARZO</vt:lpstr>
      <vt:lpstr>EJECUCIÓN DE GASTOS ENERO</vt:lpstr>
      <vt:lpstr>EJECUCIÓN DE GASTOS FEBRERO</vt:lpstr>
      <vt:lpstr>EJECUCIÓN DE GASTO 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Meza Diaz</dc:creator>
  <cp:lastModifiedBy>SAMSUNG</cp:lastModifiedBy>
  <dcterms:created xsi:type="dcterms:W3CDTF">2020-04-07T23:07:42Z</dcterms:created>
  <dcterms:modified xsi:type="dcterms:W3CDTF">2020-05-18T18:19:56Z</dcterms:modified>
</cp:coreProperties>
</file>