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7149481\Desktop\ADELI 2021 ESTEFANIA\GOBIERNO EN LÍNEA\"/>
    </mc:Choice>
  </mc:AlternateContent>
  <bookViews>
    <workbookView xWindow="0" yWindow="0" windowWidth="24000" windowHeight="9735"/>
  </bookViews>
  <sheets>
    <sheet name="PRIMER TRIMEST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M28" i="1" s="1"/>
  <c r="K28" i="1"/>
  <c r="J27" i="1"/>
  <c r="L27" i="1" s="1"/>
  <c r="M27" i="1" s="1"/>
  <c r="L25" i="1"/>
  <c r="M25" i="1"/>
  <c r="K25" i="1"/>
  <c r="M24" i="1"/>
  <c r="M23" i="1"/>
  <c r="M22" i="1"/>
  <c r="K21" i="1"/>
  <c r="K19" i="1"/>
  <c r="K20" i="1"/>
  <c r="K18" i="1"/>
  <c r="K17" i="1"/>
  <c r="K16" i="1"/>
  <c r="K15" i="1"/>
  <c r="K27" i="1" l="1"/>
  <c r="L15" i="1"/>
  <c r="L21" i="1" l="1"/>
  <c r="M21" i="1" s="1"/>
  <c r="L19" i="1" l="1"/>
  <c r="M19" i="1" s="1"/>
  <c r="L20" i="1"/>
  <c r="M20" i="1" s="1"/>
  <c r="L18" i="1"/>
  <c r="M18" i="1" s="1"/>
  <c r="L17" i="1" l="1"/>
  <c r="M17" i="1" s="1"/>
  <c r="L16" i="1"/>
  <c r="M16" i="1" s="1"/>
  <c r="L14" i="1"/>
  <c r="M14" i="1" s="1"/>
  <c r="K14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J6" i="1"/>
  <c r="L6" i="1" s="1"/>
  <c r="L5" i="1"/>
  <c r="M5" i="1" s="1"/>
  <c r="L4" i="1"/>
  <c r="M4" i="1" s="1"/>
  <c r="K3" i="1"/>
  <c r="J2" i="1"/>
  <c r="L2" i="1" s="1"/>
  <c r="M2" i="1" l="1"/>
  <c r="M6" i="1"/>
  <c r="L3" i="1"/>
  <c r="M3" i="1" s="1"/>
  <c r="K6" i="1"/>
  <c r="K5" i="1"/>
  <c r="K4" i="1"/>
  <c r="K2" i="1"/>
</calcChain>
</file>

<file path=xl/sharedStrings.xml><?xml version="1.0" encoding="utf-8"?>
<sst xmlns="http://schemas.openxmlformats.org/spreadsheetml/2006/main" count="211" uniqueCount="180">
  <si>
    <t xml:space="preserve">Contrato </t>
  </si>
  <si>
    <t>Objeto</t>
  </si>
  <si>
    <t>NIT</t>
  </si>
  <si>
    <t>Contratista</t>
  </si>
  <si>
    <t>Fecha 
Inicio</t>
  </si>
  <si>
    <t>Supervisor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</si>
  <si>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</si>
  <si>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</si>
  <si>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</si>
  <si>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</si>
  <si>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</si>
  <si>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</si>
  <si>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OSCAR DAVID PIEDRAHITA CARDONA</t>
  </si>
  <si>
    <t>DIANA ARBOLEDA</t>
  </si>
  <si>
    <t>LOURDES FDA. MUÑOZ AGUIRRE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</si>
  <si>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</si>
  <si>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CLAUDIA MARYORI ZAPATA TABORDA</t>
  </si>
  <si>
    <t>901.360.032-8</t>
  </si>
  <si>
    <t>PONCE ASESORES Y CONSULTORES S.A.S</t>
  </si>
  <si>
    <t>901.144.915-0</t>
  </si>
  <si>
    <t>CODWEB S.A.S</t>
  </si>
  <si>
    <t>LUZ ANGELA RUIZ NOREÑA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</si>
  <si>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</si>
  <si>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</si>
  <si>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ANA MARIA GONZALEZ QUINTERO</t>
  </si>
  <si>
    <t>Publicaciòn</t>
  </si>
  <si>
    <t>Estado de Avance</t>
  </si>
  <si>
    <t>PRESTACION DE SERVICIOS PROFESIONALES PARA ASESORAR Y BRINDAR ACOMPAÑAMIENTO EN LA EJECUCIÓN DE LAS ACTIVIDADES DEL SISTEMA DE CONTROL INTERNO DE LA AGENCIA DE DESARROLLO LOCAL DE ITAGÜÍ - ADELI</t>
  </si>
  <si>
    <t>001-2021</t>
  </si>
  <si>
    <t xml:space="preserve">PRESTACIÓN DE SERVICIOS PROFESIONALES COMO CONTADOR PÚBLICO DE LA AGENCIA DE DESARROLLO LOCAL DE ITAGUI- ADELI. </t>
  </si>
  <si>
    <t>002-2021</t>
  </si>
  <si>
    <t xml:space="preserve">PRESTACIÓN DE SERVICIOS PROFESIONALES DE CONSTRUCTOR CIVIL ESPECIALISTA, COMO APOYO A LAS ACTIVIDADES DE LA DIRECCIÓN OPERATIVA Y DE PROYECTOS DE ADELI Y ACOMPAÑAMIENTO EN LAS DEMÁS ACTIVIDADES MISIONALES DE LA AGENCIA. </t>
  </si>
  <si>
    <t>003-2021</t>
  </si>
  <si>
    <t>004-2021</t>
  </si>
  <si>
    <t>CARLOS ADOLFO MUÑOZ LONDOÑO</t>
  </si>
  <si>
    <t>JOHANA MARTINEZ PARRA</t>
  </si>
  <si>
    <t>005-2021</t>
  </si>
  <si>
    <t>PRESTACIÓN DE SERVICIOS PROFESIONALES COMO COMUNICADOR PARA FORTALECER LOS PROYECTOS DE LA EMPRESA INDUSTRIAL Y COMERCIAL DEL ESTADO -  ADELI EN TODO  LO  RELACIONADO  CON  LAS  COMUNICACIONES  Y  MEDIOS</t>
  </si>
  <si>
    <t>SEBASTIÁN ZULUAGA ARIAS</t>
  </si>
  <si>
    <t>006-2021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</si>
  <si>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</t>
  </si>
  <si>
    <t>ISSYS ZAPATA MUÑOZ</t>
  </si>
  <si>
    <t>007-2021</t>
  </si>
  <si>
    <t>PRESTACIÓN DE SERVICIOS PROFESIONALES COMO ADMINISTRADOR EN SALUD OCUPACIONAL, PARA CONTINUAR CON EL ACOMPAÑAMIENTO, IMPLEMENTACIÓN, EJECUCIÓN, ACTUALIZACIÓN Y DOCUMENTACIÓN DEL SISTEMA DE GESTION DE SEGURIDAD Y SALUD EN EL TRABAJO (SG-SST) EN LA AGENCIA DE DESARROLLO LOCAL DE ITAGÜÍ – ADELI</t>
  </si>
  <si>
    <t>ERICA VIVIANA BEDOYA VILLADA</t>
  </si>
  <si>
    <t>008-2021</t>
  </si>
  <si>
    <t>PRESTACIÓN DE SERVICIOS DE APOYO INSTITUCIONAL EN EL AVANCE DE LA IMPLEMENTACIÓN DE LAS POLÍTICAS DE GOBIERNO DIGITAL, ASÍ COMO LA ASESORÍA, CAPACITACION Y AUDITORIA EN GESTIÓN DOCUMENTAL DE LA AGENCIA DE DESARROLLO LOCAL DE ITAGÜÍ.</t>
  </si>
  <si>
    <t>009-2021</t>
  </si>
  <si>
    <t>SELECCIÓN DE CONSULTOR PARA LA ELABORACION DE ESTUDIOS Y DISEÑOS REQUERIDOS PARA CUBIERTAS EN PLACAS DEPORTIVAS, ASI COMO UNA CUBIERTA PARA LAPLACA DEPORTIVAY EL BLOQUE ALEDAÑO DE LA INSTITUCION EDIUCATIVA SIMON BOLIVARDEL MUNICIPIO DE ITAGÜÍ</t>
  </si>
  <si>
    <t>901.452.804-2</t>
  </si>
  <si>
    <t>ANA MARIA GONZALEZ</t>
  </si>
  <si>
    <t>010-2021</t>
  </si>
  <si>
    <t>PRESTACIÓN DE SERVICIOS PROFESIONALES EN L APOYO CONTABLE Y FINANCIERO EN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</si>
  <si>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DAVID MEJIA MONTOYA</t>
  </si>
  <si>
    <t>MAURICIO BLANDON</t>
  </si>
  <si>
    <t>011-2021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</si>
  <si>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</si>
  <si>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WILMAN ANTONIO ROJO ZAPATA</t>
  </si>
  <si>
    <t>012-2021</t>
  </si>
  <si>
    <t>JUAN PABLO ANGEL OTALVARO</t>
  </si>
  <si>
    <t>013-2021</t>
  </si>
  <si>
    <t>PRESTACIÓN DE SERVICIOS PROFESIONALES COMO ABOGADA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</si>
  <si>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DIANA SOFIA RESTREPO</t>
  </si>
  <si>
    <t>014-2021</t>
  </si>
  <si>
    <t>SELECCIÓN DE CONSULTOR PARA ADELANTAR LOS ESTUDIOS NECESARIOS DE EVALUACION E IDENTIFICACION DE LAS AMENAZAS NATURALES POR MOVIMIENTOS EN MASA, INUNDACION YAVENIDAS TORRENCIALES PARA LAREVISION DEL EOT DELMUNICIPIO DE MONTEBELLO</t>
  </si>
  <si>
    <t>900.437.183-0</t>
  </si>
  <si>
    <r>
      <t xml:space="preserve">CORPLANES </t>
    </r>
    <r>
      <rPr>
        <sz val="9"/>
        <color rgb="FFFF0000"/>
        <rFont val="Calibri"/>
        <family val="2"/>
        <scheme val="minor"/>
      </rPr>
      <t>(INV.PRIVADA No. 001 - 2021)</t>
    </r>
  </si>
  <si>
    <t>015-2021</t>
  </si>
  <si>
    <t>PRESTACIÓN DE SERVICIOS PROFESIONALES COMO CONTADOR PÚBLICO DE LA AGENCIA DE DESARROLLO LOCAL DE ITAGÜÍ - ADELI</t>
  </si>
  <si>
    <t>JHON FERNANDO ARISMENDY</t>
  </si>
  <si>
    <t>016-2021</t>
  </si>
  <si>
    <t>PRESTACION DE SERVICIOS DE APOYO ALA GESTION EN EL DESARROLLO DE ACTIVIDADES DE GESTION DOCUMENTAL DE LA EMPRESA INDUCTRIAL Y COMERCIAL DEL ESTADO - ADELI</t>
  </si>
  <si>
    <t>MONICA MARIA DAVILA MURIEL</t>
  </si>
  <si>
    <t>017-2021</t>
  </si>
  <si>
    <t>PRESTACION DE SERVICIOS PROFESIONALES DE ABOGADO ESPECILIZADO, COMO APOYO A LAS ACTIVIDADES CONTRACTUALES DE LA OFICINA JURIDICA DE LA EMPRESA INDUSTRIAL Y COMERCIAL DEL ESTADO - ADELI</t>
  </si>
  <si>
    <t>MARIO ARTURO RIOS ZORRILLA</t>
  </si>
  <si>
    <t>018-2021</t>
  </si>
  <si>
    <t>MEJORAMIENTO DEL ENTORNO URBANISTICO DEL CORREDOR METROPOLITANO DOBLE CALZADA CALLE 63 DEL MUNICIPIO DE ITAGUI</t>
  </si>
  <si>
    <t>901.466.165-5</t>
  </si>
  <si>
    <t>019-2021</t>
  </si>
  <si>
    <t>INTERVENTORIA TECNICA, ADMINISTRATIVA, FIANANCIERA, JURIDICA Y AMBIENTAL PARA EL MEJORAMIENTO DEL ENTORNO URBANISTICO DEL CORREDOR METROPOLITANO DOBLE CALZADA CALLE 63, INCLUYE EL PUENTE VEHICULAR ELEVADO SOBRE EL PARQUE DEL ARTISTA Y SUS LAZOS DE CONEXIÓN EN EL MUNICIPIO DE ITAGÜÍ</t>
  </si>
  <si>
    <r>
      <t xml:space="preserve">CONSORCIO SIMON BOLIVAR </t>
    </r>
    <r>
      <rPr>
        <sz val="8"/>
        <color rgb="FFFF0000"/>
        <rFont val="Calibri "/>
      </rPr>
      <t>(INV. PUBLICA No. 001 - 2021)</t>
    </r>
  </si>
  <si>
    <r>
      <t xml:space="preserve">JUAN MANUEL SUAREZ OSORIO </t>
    </r>
    <r>
      <rPr>
        <sz val="9"/>
        <color rgb="FFFF0000"/>
        <rFont val="Calibri"/>
        <family val="2"/>
        <scheme val="minor"/>
      </rPr>
      <t>(INV. PRIVADA No. 002 - 2021)</t>
    </r>
  </si>
  <si>
    <r>
      <t xml:space="preserve">CONCORCIO URBANO ING&amp;PAV </t>
    </r>
    <r>
      <rPr>
        <sz val="9"/>
        <color rgb="FFFF0000"/>
        <rFont val="Calibri"/>
        <family val="2"/>
        <scheme val="minor"/>
      </rPr>
      <t>(INV. PUBLICA No. 002 - 2021)</t>
    </r>
  </si>
  <si>
    <t>https://www.contratos.gov.co/consultas/detalleProceso.do?numConstancia=21-4-1152169</t>
  </si>
  <si>
    <t>https://www.contratos.gov.co/consultas/detalleProceso.do?numConstancia=21-4-11790485</t>
  </si>
  <si>
    <t>https://www.contratos.gov.co/consultas/detalleProceso.do?numConstancia=21-4-11522269</t>
  </si>
  <si>
    <t>https://www.contratos.gov.co/consultas/detalleProceso.do?numConstancia=21-4-11549302</t>
  </si>
  <si>
    <t>https://www.contratos.gov.co/consultas/detalleProceso.do?numConstancia=21-4-11556712</t>
  </si>
  <si>
    <t>https://www.contratos.gov.co/consultas/detalleProceso.do?numConstancia=21-4-11623605</t>
  </si>
  <si>
    <t>https://www.contratos.gov.co/consultas/detalleProceso.do?numConstancia=21-4-11627725</t>
  </si>
  <si>
    <t>https://www.contratos.gov.co/consultas/detalleProceso.do?numConstancia=21-4-11627511</t>
  </si>
  <si>
    <t>https://www.contratos.gov.co/consultas/detalleProceso.do?numConstancia=21-4-11662238</t>
  </si>
  <si>
    <t>https://www.contratos.gov.co/consultas/detalleProceso.do?numConstancia=21-4-11509322</t>
  </si>
  <si>
    <t>https://www.contratos.gov.co/consultas/detalleProceso.do?numConstancia=21-4-11664968</t>
  </si>
  <si>
    <t>https://www.contratos.gov.co/consultas/detalleProceso.do?numConstancia=21-4-11665011</t>
  </si>
  <si>
    <t>https://www.contratos.gov.co/consultas/detalleProceso.do?numConstancia=21-4-11665032</t>
  </si>
  <si>
    <t>https://www.contratos.gov.co/consultas/detalleProceso.do?numConstancia=21-4-11665049</t>
  </si>
  <si>
    <t>https://www.contratos.gov.co/consultas/detalleProceso.do?numConstancia=21-4-11743823</t>
  </si>
  <si>
    <t>https://www.contratos.gov.co/consultas/detalleProceso.do?numConstancia=21-4-11756354</t>
  </si>
  <si>
    <t>https://www.contratos.gov.co/consultas/detalleProceso.do?numConstancia=21-4-11692443</t>
  </si>
  <si>
    <t>https://www.contratos.gov.co/consultas/detalleProceso.do?numConstancia=21-4-11798501</t>
  </si>
  <si>
    <t>https://www.contratos.gov.co/consultas/detalleProceso.do?numConstancia=21-4-11696646</t>
  </si>
  <si>
    <t>020-2021</t>
  </si>
  <si>
    <t>https://www.contratos.gov.co/consultas/detalleProceso.do?numConstancia=21-4-11818330</t>
  </si>
  <si>
    <t>ORDEN DE SERVICIO 001 - 2021</t>
  </si>
  <si>
    <t xml:space="preserve">ADECUACION, RESANEY PINTURA DE LAS INSTALACIONES DE ADELI. </t>
  </si>
  <si>
    <t>LUIS JAVIER RUA</t>
  </si>
  <si>
    <t>ADRIANA ZOBEIDA BUITRAGO</t>
  </si>
  <si>
    <t>021-2021</t>
  </si>
  <si>
    <t>PRESTACION DE SERVICIOS PROFESIONALES EN INGENIERIA CIVIL, PARA BRINDAR APOYO A LA DIRECCION OPERATIVA Y DE PROYECTOS EN LA CORRECTA EJECICION TECNICA, PRESUPUESTAL Y DE SEGUIMIENTO A LOS PROYECTOS DESARROLLADOS EN RAZON A LOS CONTRATOS O CONVENIOS INTERADMINISTRATIVOS QUE CELEBRA LA EMPRESA INDUSTRIAL Y COMERCIAL DEL ESTADO - ADELI.</t>
  </si>
  <si>
    <t>OLGA LUCIA OSPINA VASCO</t>
  </si>
  <si>
    <t>022-2021</t>
  </si>
  <si>
    <t>PRESTACION DE SERVICIOS PROFESIONALES EN COMUNICACIONSOCIALPARA FORTALECER LOS PROYECTOS DE LA EMPRESA INDUSTRIAL Y COMERCIAL DELESTADO - ADELI EN TODO LO RELACIONADO CON COMUNICACIONES Y MEDIOS.</t>
  </si>
  <si>
    <t>ANDRES FELIPE VARGAS RODAS</t>
  </si>
  <si>
    <t>023-2021</t>
  </si>
  <si>
    <t>ADQUISICIÓN DE INSUMOS DE PAPELERÍA, ELEMENTOS DE OFICINA, SERVICIO DE IMPRESIÓN Y COPIADO DE DOCUMENTOS BAJO LA MODALIDAD DE OUTSOSUMINISTRO Y RECARGA DE TÓNER Y REPUESTOS DEL ESCÁNER E IMPRESORA PROPIEDAD DE LA EMPRESA INDUSTRIAL Y COMERCIAL DEL ESTADO ADELI.</t>
  </si>
  <si>
    <t>900.024.793-0</t>
  </si>
  <si>
    <t>COPYPAISA</t>
  </si>
  <si>
    <t>024-2021</t>
  </si>
  <si>
    <t>INSTALACION DE INFRAESTRUCTURA TECNOLOGICA Y PRESTACION INTEGRAL DE SERVICIOS DE INTERNET Y CONECTIVIDAD EN FIBRA ÓPTICA PARA LAS INSTTITUCIONES EDUCATIVAS OFICIALES DEL MUNICIPIO DE ITAGÜÍ - ANTIOQUIA.</t>
  </si>
  <si>
    <t>900.155.215-7</t>
  </si>
  <si>
    <r>
      <t xml:space="preserve">ENERGIZANDO S.A.S </t>
    </r>
    <r>
      <rPr>
        <sz val="9"/>
        <color rgb="FFFF0000"/>
        <rFont val="Calibri"/>
        <family val="2"/>
        <scheme val="minor"/>
      </rPr>
      <t>(INV. PUBLICA No. 003 - 2021)</t>
    </r>
  </si>
  <si>
    <t>025-2021</t>
  </si>
  <si>
    <t>PRESTACION DE SERVICIOS PARA REALIZAR LA AEROFOTOGRAMETRIA DE LA ZONA URBANA Y RURAL DEL MUNICIPIO DE ITAGUÍ</t>
  </si>
  <si>
    <t>900.616.123-7</t>
  </si>
  <si>
    <t>FLY NORTH S.A.S</t>
  </si>
  <si>
    <t>026-2021</t>
  </si>
  <si>
    <t>MEJORAMIENTO Y ADECUACION DEL ESTADIO METROPOLITANO DITAIRES EN EL MUNICIPIO DE ITAGÜÍ</t>
  </si>
  <si>
    <r>
      <t xml:space="preserve">JORGE ALEJANDRO GONZALEZ </t>
    </r>
    <r>
      <rPr>
        <sz val="9"/>
        <color rgb="FFFF0000"/>
        <rFont val="Calibri"/>
        <family val="2"/>
        <scheme val="minor"/>
      </rPr>
      <t>(INV. PUBLICA Nº 004 - 2021)</t>
    </r>
  </si>
  <si>
    <t>027-2021</t>
  </si>
  <si>
    <t>CONSTRUCCIÓN DE UN MURO DE CONTENCIÓN EN CONCRETO REFORZADO EN LA QUEBRADA DONMATIAS SECTOR LUIS LOPEZ DE MESA, PARA LA MITIGACIÓN DEL RIESGO.</t>
  </si>
  <si>
    <t>900.871.788-6</t>
  </si>
  <si>
    <r>
      <t xml:space="preserve">RM CONCRETAR S.A.S </t>
    </r>
    <r>
      <rPr>
        <sz val="9"/>
        <color rgb="FFFF0000"/>
        <rFont val="Calibri"/>
        <family val="2"/>
        <scheme val="minor"/>
      </rPr>
      <t>(INV. PRIVADA N° 003 - 2021)</t>
    </r>
  </si>
  <si>
    <t>028-2021</t>
  </si>
  <si>
    <t>INTERVENTORIA TECNICA, ADMINISTRATIVA, FINANCIERA, JURÍDICA Y AMBIENTAL A LA CONSTRUCCIÓN DE UN MURO DE CONTENCIÓN EN CONCRETO REFORZADO A LA QUEBRADA DONMATIAS SECTOR LUIS LOPEZ DE MESA, PARA LA MITIGACIÓN DEL RIESGO.</t>
  </si>
  <si>
    <t>900.993.736-7</t>
  </si>
  <si>
    <t>INGERKON S.A.S</t>
  </si>
  <si>
    <t>25/08/201</t>
  </si>
  <si>
    <t>029-2021</t>
  </si>
  <si>
    <t>INTERVENTORIA TECNICA, ADMINISTRATIVA, FINANCIERA, JURÍDICA Y AMBIENTAL PARA EL MEJORAMIENTO Y ADECUACIÓN DEL ESTADIO METROPOLITANO DITAIRES DEL MUNICIPIO DE ITAGÜÍ.</t>
  </si>
  <si>
    <t>901.483.984-2</t>
  </si>
  <si>
    <r>
      <t xml:space="preserve">INTERVENTORIA UNION TEMPORAL DITAIRES </t>
    </r>
    <r>
      <rPr>
        <sz val="9"/>
        <color rgb="FFFF0000"/>
        <rFont val="Calibri"/>
        <family val="2"/>
        <scheme val="minor"/>
      </rPr>
      <t>(INV. PRIVADA N° 004 - 2021)</t>
    </r>
  </si>
  <si>
    <t>$118..218.900</t>
  </si>
  <si>
    <t>030-2021</t>
  </si>
  <si>
    <t>PRESTACION DE SERVICIOS PROFESIONALES COMO CONTADOR PUBLICO DE LA AGENCIA DE DESARROLLO LOCAL DE ITAGUI - ADELI</t>
  </si>
  <si>
    <t>JOHANA CRISTINA HERNANDEZ GALLO</t>
  </si>
  <si>
    <t>031-2021</t>
  </si>
  <si>
    <t>MEJORAMIENTO DEL CORREDOR VIAL DE SECTORES RURALES DEL MUNICIPIO DE CUIDAD BOLIVAR – ANTIOQUIA</t>
  </si>
  <si>
    <t>901.025.544 – 1</t>
  </si>
  <si>
    <r>
      <t xml:space="preserve">KHALIFA INGENIERIA Y CONTRUCCIONES S.A.S </t>
    </r>
    <r>
      <rPr>
        <sz val="9"/>
        <color rgb="FFFF0000"/>
        <rFont val="Calibri"/>
        <family val="2"/>
        <scheme val="minor"/>
      </rPr>
      <t>(INV. PUBLICA No. 005 - 2021)</t>
    </r>
  </si>
  <si>
    <t>032-2021</t>
  </si>
  <si>
    <t>INTERVENTORÍA TÉCNICA, ADMINISTRATIVA, FINANCIERA, JURÍDICA Y AMBIENTAL PARA EL MEJORAMIENTO DEL CORREDOR VIAL DE SECTORES RURALES DEL MUNICIPIO DE CIUDAD BOLIVAR – ANTIOQUIA</t>
  </si>
  <si>
    <t>900.307.818 – 1</t>
  </si>
  <si>
    <r>
      <t xml:space="preserve">EQUICONSTRUCCIÓN S.A.S </t>
    </r>
    <r>
      <rPr>
        <sz val="9"/>
        <color rgb="FFFF0000"/>
        <rFont val="Calibri"/>
        <family val="2"/>
        <scheme val="minor"/>
      </rPr>
      <t>(INV. PRIVADA No. 005 - 2021)</t>
    </r>
  </si>
  <si>
    <t>033-2021</t>
  </si>
  <si>
    <t>PRESTACIÓN DE SERVICIOS DE APOYO A LA GESTION BRINDANDO SOPORTE TÉCNICO EN LA ACTIVIDAD JURÍDICA Y ASISTENCIAL PARA LAS DIFERENTES ACTUACIONES CONTRACTUALES (EN TODAS LAS ETAPAS) DE LA DIRECCIÓN JURÍDICA DE LA AGENCIA DE DESARROLLO LOCAL DE ITAGÜÍ - ADELI.</t>
  </si>
  <si>
    <t>PAULA ANDREA TAMAYO QUINTERO</t>
  </si>
  <si>
    <t>034-2021</t>
  </si>
  <si>
    <t xml:space="preserve">PRESTACION DE SERVICIOS DE APOYO A LA GESTION EN EL DESARROLLO DE ACTIVIDADES DE GESTION DOCUMENTAL DE LA EMPRESA INDUCTRIAL Y COMERCIAL DEL ESTADO - ADELI. </t>
  </si>
  <si>
    <t>035-2021</t>
  </si>
  <si>
    <t>PRESTACIÓN DE SERVICIOS DE APOYO A LA GESTIÓN PARA LLEVAR A CABO LAS ACTIVIDADES LOGÍSTICAS, OPERATIVAS Y ORGANIZACIONALES, DE LOS PLANES ESTRATÉGICOS DE TALENTO HUMANO, INSTITUCIONAL DE CAPACITACIÓN, SEGURIDAD Y SALUD EN EL TRABAJO Y ANUAL DE BIENESTAR, ESTÍMULOS E INCENTIVOS 2021, DIRIGIDOS A LOS SERVIDORES PÚBLICOS Y EMPLEADOS OFICIALES DE – ADELI</t>
  </si>
  <si>
    <t>900.716.260-7</t>
  </si>
  <si>
    <t xml:space="preserve">FORMACIÓN Y PROYECTOS S.A.S   </t>
  </si>
  <si>
    <t>https://www.contratos.gov.co/consultas/detalleProceso.do?numConstancia=21-4-11842950</t>
  </si>
  <si>
    <t>https://www.contratos.gov.co/consultas/detalleProceso.do?numConstancia=21-4-11869461</t>
  </si>
  <si>
    <t>https://www.contratos.gov.co/consultas/detalleProceso.do?numConstancia=21-4-11893019</t>
  </si>
  <si>
    <t>https://www.contratos.gov.co/consultas/detalleProceso.do?numConstancia=21-4-11893022</t>
  </si>
  <si>
    <t>https://www.contratos.gov.co/consultas/detalleProceso.do?numConstancia=21-4-11839073</t>
  </si>
  <si>
    <t>https://www.contratos.gov.co/consultas/detalleProceso.do?numConstancia=21-4-11911310</t>
  </si>
  <si>
    <t>https://www.contratos.gov.co/consultas/detalleProceso.do?numConstancia=21-4-11889835</t>
  </si>
  <si>
    <t>https://www.contratos.gov.co/consultas/detalleProceso.do?numConstancia=21-4-11962930</t>
  </si>
  <si>
    <t>https://www.contratos.gov.co/consultas/detalleProceso.do?numConstancia=21-4-11968497</t>
  </si>
  <si>
    <t>https://www.contratos.gov.co/consultas/detalleProceso.do?numConstancia=21-4-11978753</t>
  </si>
  <si>
    <t>https://www.contratos.gov.co/consultas/detalleProceso.do?numConstancia=21-4-1203310</t>
  </si>
  <si>
    <t>https://www.contratos.gov.co/consultas/detalleProceso.do?numConstancia=21-4-12037261</t>
  </si>
  <si>
    <t>https://www.contratos.gov.co/consultas/detalleProceso.do?numConstancia=21-4-11914341</t>
  </si>
  <si>
    <t>https://www.contratos.gov.co/consultas/detalleProceso.do?numConstancia=21-4-12041507</t>
  </si>
  <si>
    <t>https://www.contratos.gov.co/consultas/detalleProceso.do?numConstancia=21-4-12041625</t>
  </si>
  <si>
    <t>https://www.contratos.gov.co/consultas/detalleProceso.do?numConstancia=21-4-12072068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</si>
</sst>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4" formatCode="_-&quot;$&quot;* #,##0.00_-;\-&quot;$&quot;* #,##0.00_-;_-&quot;$&quot;* &quot;-&quot;??_-;_-@_-"/>
    <numFmt numFmtId="164" formatCode="[$-C0A]d\-mmm\-yyyy;@"/>
    <numFmt numFmtId="165" formatCode="[$$-240A]\ #,##0"/>
    <numFmt numFmtId="166" formatCode="_-&quot;$&quot;* #,##0_-;\-&quot;$&quot;* #,##0_-;_-&quot;$&quot;* &quot;-&quot;??_-;_-@_-"/>
    <numFmt numFmtId="167" formatCode="&quot;$&quot;#,##0;[Red]\-&quot;$&quot;#,##0"/>
    <numFmt numFmtId="170" formatCode="_-&quot;$&quot;* #,##0.00_-;\-&quot;$&quot;* #,##0.00_-;_-&quot;$&quot;* &quot;-&quot;??_-;_-@_-"/>
    <numFmt numFmtId="171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"/>
    </font>
    <font>
      <sz val="8"/>
      <name val="Calibri "/>
    </font>
    <font>
      <sz val="9"/>
      <color rgb="FFFF0000"/>
      <name val="Calibri"/>
      <family val="2"/>
      <scheme val="minor"/>
    </font>
    <font>
      <sz val="8"/>
      <color rgb="FFFF0000"/>
      <name val="Calibri 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5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4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3" fillId="0" borderId="1" xfId="3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7">
    <cellStyle name="Hipervínculo" xfId="1" builtinId="8"/>
    <cellStyle name="Millares 2" xfId="4"/>
    <cellStyle name="Millares 2 2" xfId="6"/>
    <cellStyle name="Moneda" xfId="2" builtinId="4"/>
    <cellStyle name="Moneda 2" xfId="3"/>
    <cellStyle name="Moneda 3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1-4-11798501" TargetMode="External"/><Relationship Id="rId3" Type="http://schemas.openxmlformats.org/officeDocument/2006/relationships/hyperlink" Target="https://www.contratos.gov.co/consultas/detalleProceso.do?numConstancia=21-4-11549302" TargetMode="External"/><Relationship Id="rId7" Type="http://schemas.openxmlformats.org/officeDocument/2006/relationships/hyperlink" Target="https://www.contratos.gov.co/consultas/detalleProceso.do?numConstancia=21-4-11627511" TargetMode="External"/><Relationship Id="rId2" Type="http://schemas.openxmlformats.org/officeDocument/2006/relationships/hyperlink" Target="https://www.contratos.gov.co/consultas/detalleProceso.do?numConstancia=21-4-11522269" TargetMode="External"/><Relationship Id="rId1" Type="http://schemas.openxmlformats.org/officeDocument/2006/relationships/hyperlink" Target="https://www.contratos.gov.co/consultas/detalleProceso.do?numConstancia=21-4-1152169" TargetMode="External"/><Relationship Id="rId6" Type="http://schemas.openxmlformats.org/officeDocument/2006/relationships/hyperlink" Target="https://www.contratos.gov.co/consultas/detalleProceso.do?numConstancia=21-4-1162772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ntratos.gov.co/consultas/detalleProceso.do?numConstancia=21-4-11623605" TargetMode="External"/><Relationship Id="rId10" Type="http://schemas.openxmlformats.org/officeDocument/2006/relationships/hyperlink" Target="https://www.contratos.gov.co/consultas/detalleProceso.do?numConstancia=21-4-11696646" TargetMode="External"/><Relationship Id="rId4" Type="http://schemas.openxmlformats.org/officeDocument/2006/relationships/hyperlink" Target="https://www.contratos.gov.co/consultas/detalleProceso.do?numConstancia=21-4-11556712" TargetMode="External"/><Relationship Id="rId9" Type="http://schemas.openxmlformats.org/officeDocument/2006/relationships/hyperlink" Target="https://www.contratos.gov.co/consultas/detalleProceso.do?numConstancia=21-4-11790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B43" sqref="B43"/>
    </sheetView>
  </sheetViews>
  <sheetFormatPr baseColWidth="10" defaultRowHeight="15"/>
  <cols>
    <col min="2" max="2" width="41.7109375" customWidth="1"/>
    <col min="3" max="3" width="14.85546875" customWidth="1"/>
    <col min="4" max="4" width="13.140625" customWidth="1"/>
    <col min="7" max="7" width="14.7109375" customWidth="1"/>
    <col min="8" max="8" width="13.85546875" customWidth="1"/>
    <col min="9" max="9" width="13.42578125" customWidth="1"/>
    <col min="10" max="10" width="12.85546875" customWidth="1"/>
    <col min="11" max="11" width="13.5703125" customWidth="1"/>
    <col min="12" max="12" width="15" customWidth="1"/>
    <col min="13" max="13" width="15" style="49" customWidth="1"/>
    <col min="14" max="14" width="67" customWidth="1"/>
  </cols>
  <sheetData>
    <row r="1" spans="1:14" ht="3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1" t="s">
        <v>10</v>
      </c>
      <c r="L1" s="1" t="s">
        <v>11</v>
      </c>
      <c r="M1" s="1" t="s">
        <v>26</v>
      </c>
      <c r="N1" s="1" t="s">
        <v>25</v>
      </c>
    </row>
    <row r="2" spans="1:14" ht="33.75">
      <c r="A2" s="10" t="s">
        <v>28</v>
      </c>
      <c r="B2" s="11" t="s">
        <v>29</v>
      </c>
      <c r="C2" s="12">
        <v>1039454323</v>
      </c>
      <c r="D2" s="13" t="s">
        <v>12</v>
      </c>
      <c r="E2" s="14">
        <v>44204</v>
      </c>
      <c r="F2" s="15" t="s">
        <v>13</v>
      </c>
      <c r="G2" s="14">
        <v>44255</v>
      </c>
      <c r="H2" s="16">
        <v>11505200</v>
      </c>
      <c r="I2" s="17"/>
      <c r="J2" s="18">
        <f>5341700+6163500</f>
        <v>11505200</v>
      </c>
      <c r="K2" s="24">
        <f>H2-J2</f>
        <v>0</v>
      </c>
      <c r="L2" s="19">
        <f>(J2*100%)/H2</f>
        <v>1</v>
      </c>
      <c r="M2" s="48">
        <f>J2*L2/H2</f>
        <v>1</v>
      </c>
      <c r="N2" s="50" t="s">
        <v>84</v>
      </c>
    </row>
    <row r="3" spans="1:14" ht="56.25">
      <c r="A3" s="10" t="s">
        <v>30</v>
      </c>
      <c r="B3" s="20" t="s">
        <v>31</v>
      </c>
      <c r="C3" s="21">
        <v>32240117</v>
      </c>
      <c r="D3" s="22" t="s">
        <v>24</v>
      </c>
      <c r="E3" s="14">
        <v>44204</v>
      </c>
      <c r="F3" s="15" t="s">
        <v>21</v>
      </c>
      <c r="G3" s="23">
        <v>44560</v>
      </c>
      <c r="H3" s="24">
        <v>79447316</v>
      </c>
      <c r="I3" s="25"/>
      <c r="J3" s="18">
        <v>32579300</v>
      </c>
      <c r="K3" s="26">
        <f t="shared" ref="K3:K10" si="0">H3-J3</f>
        <v>46868016</v>
      </c>
      <c r="L3" s="19">
        <f t="shared" ref="L3:L4" si="1">(J3*100%)/H3</f>
        <v>0.41007426858825541</v>
      </c>
      <c r="M3" s="48">
        <f t="shared" ref="M3:M21" si="2">J3*L3/H3</f>
        <v>0.16816090575819265</v>
      </c>
      <c r="N3" s="50" t="s">
        <v>86</v>
      </c>
    </row>
    <row r="4" spans="1:14" ht="45">
      <c r="A4" s="10" t="s">
        <v>32</v>
      </c>
      <c r="B4" s="27" t="s">
        <v>22</v>
      </c>
      <c r="C4" s="21">
        <v>94477864</v>
      </c>
      <c r="D4" s="22" t="s">
        <v>23</v>
      </c>
      <c r="E4" s="14">
        <v>44211</v>
      </c>
      <c r="F4" s="15" t="s">
        <v>14</v>
      </c>
      <c r="G4" s="14">
        <v>44559</v>
      </c>
      <c r="H4" s="24">
        <v>44880524</v>
      </c>
      <c r="I4" s="28"/>
      <c r="J4" s="18">
        <v>17482524</v>
      </c>
      <c r="K4" s="26">
        <f t="shared" si="0"/>
        <v>27398000</v>
      </c>
      <c r="L4" s="19">
        <f t="shared" si="1"/>
        <v>0.38953475676888266</v>
      </c>
      <c r="M4" s="48">
        <f t="shared" si="2"/>
        <v>0.15173732673099258</v>
      </c>
      <c r="N4" s="50" t="s">
        <v>87</v>
      </c>
    </row>
    <row r="5" spans="1:14" ht="56.25">
      <c r="A5" s="10" t="s">
        <v>33</v>
      </c>
      <c r="B5" s="29" t="s">
        <v>27</v>
      </c>
      <c r="C5" s="30">
        <v>1040735895</v>
      </c>
      <c r="D5" s="31" t="s">
        <v>34</v>
      </c>
      <c r="E5" s="14">
        <v>44214</v>
      </c>
      <c r="F5" s="33" t="s">
        <v>35</v>
      </c>
      <c r="G5" s="34">
        <v>44272</v>
      </c>
      <c r="H5" s="35">
        <v>8400000</v>
      </c>
      <c r="I5" s="36"/>
      <c r="J5" s="18">
        <v>8400000</v>
      </c>
      <c r="K5" s="26">
        <f t="shared" si="0"/>
        <v>0</v>
      </c>
      <c r="L5" s="38">
        <f>(J5*100%)/H5</f>
        <v>1</v>
      </c>
      <c r="M5" s="48">
        <f t="shared" si="2"/>
        <v>1</v>
      </c>
      <c r="N5" s="50" t="s">
        <v>88</v>
      </c>
    </row>
    <row r="6" spans="1:14" ht="56.25">
      <c r="A6" s="10" t="s">
        <v>36</v>
      </c>
      <c r="B6" s="29" t="s">
        <v>37</v>
      </c>
      <c r="C6" s="30">
        <v>1036612450</v>
      </c>
      <c r="D6" s="31" t="s">
        <v>38</v>
      </c>
      <c r="E6" s="14">
        <v>44228</v>
      </c>
      <c r="F6" s="33" t="s">
        <v>35</v>
      </c>
      <c r="G6" s="34">
        <v>44559</v>
      </c>
      <c r="H6" s="35">
        <v>50985000</v>
      </c>
      <c r="I6" s="36"/>
      <c r="J6" s="37">
        <f>3353500</f>
        <v>3353500</v>
      </c>
      <c r="K6" s="26">
        <f t="shared" si="0"/>
        <v>47631500</v>
      </c>
      <c r="L6" s="38">
        <f t="shared" ref="L6:L9" si="3">(J6*100%)/H6</f>
        <v>6.5774247327645391E-2</v>
      </c>
      <c r="M6" s="48">
        <f t="shared" si="2"/>
        <v>4.3262516115182663E-3</v>
      </c>
      <c r="N6" s="50" t="s">
        <v>89</v>
      </c>
    </row>
    <row r="7" spans="1:14" ht="67.5">
      <c r="A7" s="10" t="s">
        <v>39</v>
      </c>
      <c r="B7" s="29" t="s">
        <v>40</v>
      </c>
      <c r="C7" s="30" t="s">
        <v>19</v>
      </c>
      <c r="D7" s="31" t="s">
        <v>20</v>
      </c>
      <c r="E7" s="14">
        <v>44228</v>
      </c>
      <c r="F7" s="33" t="s">
        <v>41</v>
      </c>
      <c r="G7" s="34">
        <v>44559</v>
      </c>
      <c r="H7" s="35">
        <v>26000000</v>
      </c>
      <c r="I7" s="36"/>
      <c r="J7" s="37">
        <v>9454544</v>
      </c>
      <c r="K7" s="26">
        <f t="shared" si="0"/>
        <v>16545456</v>
      </c>
      <c r="L7" s="38">
        <f t="shared" si="3"/>
        <v>0.3636363076923077</v>
      </c>
      <c r="M7" s="48">
        <f t="shared" si="2"/>
        <v>0.13223136427209467</v>
      </c>
      <c r="N7" s="50" t="s">
        <v>90</v>
      </c>
    </row>
    <row r="8" spans="1:14" ht="78.75">
      <c r="A8" s="10" t="s">
        <v>42</v>
      </c>
      <c r="B8" s="29" t="s">
        <v>43</v>
      </c>
      <c r="C8" s="30">
        <v>1036599812</v>
      </c>
      <c r="D8" s="31" t="s">
        <v>44</v>
      </c>
      <c r="E8" s="32">
        <v>44228</v>
      </c>
      <c r="F8" s="15" t="s">
        <v>13</v>
      </c>
      <c r="G8" s="34">
        <v>44559</v>
      </c>
      <c r="H8" s="35">
        <v>25300000</v>
      </c>
      <c r="I8" s="36"/>
      <c r="J8" s="37">
        <v>9200000</v>
      </c>
      <c r="K8" s="26">
        <f t="shared" si="0"/>
        <v>16100000</v>
      </c>
      <c r="L8" s="38">
        <f>(J8*100%)/H8</f>
        <v>0.36363636363636365</v>
      </c>
      <c r="M8" s="48">
        <f t="shared" si="2"/>
        <v>0.13223140495867769</v>
      </c>
      <c r="N8" s="50" t="s">
        <v>91</v>
      </c>
    </row>
    <row r="9" spans="1:14" ht="67.5">
      <c r="A9" s="10" t="s">
        <v>45</v>
      </c>
      <c r="B9" s="27" t="s">
        <v>46</v>
      </c>
      <c r="C9" s="21" t="s">
        <v>17</v>
      </c>
      <c r="D9" s="31" t="s">
        <v>18</v>
      </c>
      <c r="E9" s="23">
        <v>44229</v>
      </c>
      <c r="F9" s="33" t="s">
        <v>41</v>
      </c>
      <c r="G9" s="34">
        <v>44559</v>
      </c>
      <c r="H9" s="35">
        <v>82953000</v>
      </c>
      <c r="I9" s="39"/>
      <c r="J9" s="37">
        <v>29277280</v>
      </c>
      <c r="K9" s="26">
        <f t="shared" si="0"/>
        <v>53675720</v>
      </c>
      <c r="L9" s="38">
        <f t="shared" si="3"/>
        <v>0.35293816980699916</v>
      </c>
      <c r="M9" s="48">
        <f t="shared" si="2"/>
        <v>0.12456535170671416</v>
      </c>
      <c r="N9" s="50" t="s">
        <v>92</v>
      </c>
    </row>
    <row r="10" spans="1:14" ht="67.5">
      <c r="A10" s="10" t="s">
        <v>47</v>
      </c>
      <c r="B10" s="29" t="s">
        <v>48</v>
      </c>
      <c r="C10" s="30" t="s">
        <v>49</v>
      </c>
      <c r="D10" s="31" t="s">
        <v>81</v>
      </c>
      <c r="E10" s="23">
        <v>44242</v>
      </c>
      <c r="F10" s="15" t="s">
        <v>50</v>
      </c>
      <c r="G10" s="40">
        <v>44361</v>
      </c>
      <c r="H10" s="35">
        <v>688410240</v>
      </c>
      <c r="I10" s="52">
        <v>40222000</v>
      </c>
      <c r="J10" s="53">
        <v>172102560</v>
      </c>
      <c r="K10" s="26">
        <f t="shared" si="0"/>
        <v>516307680</v>
      </c>
      <c r="L10" s="38">
        <f>(J10*100%)/H10</f>
        <v>0.25</v>
      </c>
      <c r="M10" s="48">
        <f t="shared" si="2"/>
        <v>6.25E-2</v>
      </c>
      <c r="N10" s="50" t="s">
        <v>93</v>
      </c>
    </row>
    <row r="11" spans="1:14" ht="112.5">
      <c r="A11" s="10" t="s">
        <v>51</v>
      </c>
      <c r="B11" s="29" t="s">
        <v>52</v>
      </c>
      <c r="C11" s="30">
        <v>1037596455</v>
      </c>
      <c r="D11" s="31" t="s">
        <v>53</v>
      </c>
      <c r="E11" s="32">
        <v>44236</v>
      </c>
      <c r="F11" s="15" t="s">
        <v>54</v>
      </c>
      <c r="G11" s="34">
        <v>44416</v>
      </c>
      <c r="H11" s="35">
        <v>35400000</v>
      </c>
      <c r="I11" s="39"/>
      <c r="J11" s="54">
        <v>23600000</v>
      </c>
      <c r="K11" s="35">
        <f>H11-J11</f>
        <v>11800000</v>
      </c>
      <c r="L11" s="38">
        <f t="shared" ref="L11:L12" si="4">(J11*100%)/H11</f>
        <v>0.66666666666666663</v>
      </c>
      <c r="M11" s="48">
        <f t="shared" si="2"/>
        <v>0.44444444444444442</v>
      </c>
      <c r="N11" s="50" t="s">
        <v>94</v>
      </c>
    </row>
    <row r="12" spans="1:14" ht="112.5">
      <c r="A12" s="10" t="s">
        <v>55</v>
      </c>
      <c r="B12" s="29" t="s">
        <v>56</v>
      </c>
      <c r="C12" s="30">
        <v>98464303</v>
      </c>
      <c r="D12" s="31" t="s">
        <v>57</v>
      </c>
      <c r="E12" s="32">
        <v>44236</v>
      </c>
      <c r="F12" s="15" t="s">
        <v>54</v>
      </c>
      <c r="G12" s="34">
        <v>44416</v>
      </c>
      <c r="H12" s="35">
        <v>43800000</v>
      </c>
      <c r="I12" s="39"/>
      <c r="J12" s="55">
        <v>29200000</v>
      </c>
      <c r="K12" s="35">
        <f>H12-J12</f>
        <v>14600000</v>
      </c>
      <c r="L12" s="38">
        <f t="shared" si="4"/>
        <v>0.66666666666666663</v>
      </c>
      <c r="M12" s="48">
        <f t="shared" si="2"/>
        <v>0.44444444444444436</v>
      </c>
      <c r="N12" s="50" t="s">
        <v>95</v>
      </c>
    </row>
    <row r="13" spans="1:14" ht="112.5">
      <c r="A13" s="10" t="s">
        <v>58</v>
      </c>
      <c r="B13" s="29" t="s">
        <v>15</v>
      </c>
      <c r="C13" s="30">
        <v>71273344</v>
      </c>
      <c r="D13" s="31" t="s">
        <v>59</v>
      </c>
      <c r="E13" s="32">
        <v>44236</v>
      </c>
      <c r="F13" s="15" t="s">
        <v>54</v>
      </c>
      <c r="G13" s="34">
        <v>44416</v>
      </c>
      <c r="H13" s="35">
        <v>10920000</v>
      </c>
      <c r="I13" s="39"/>
      <c r="J13" s="56">
        <v>7280000</v>
      </c>
      <c r="K13" s="35">
        <f>H13-J13</f>
        <v>3640000</v>
      </c>
      <c r="L13" s="38">
        <f>(J13*100%)/H13</f>
        <v>0.66666666666666663</v>
      </c>
      <c r="M13" s="48">
        <f t="shared" si="2"/>
        <v>0.44444444444444442</v>
      </c>
      <c r="N13" s="50" t="s">
        <v>96</v>
      </c>
    </row>
    <row r="14" spans="1:14" ht="112.5">
      <c r="A14" s="10" t="s">
        <v>60</v>
      </c>
      <c r="B14" s="29" t="s">
        <v>61</v>
      </c>
      <c r="C14" s="30">
        <v>43446813</v>
      </c>
      <c r="D14" s="31" t="s">
        <v>62</v>
      </c>
      <c r="E14" s="32">
        <v>44236</v>
      </c>
      <c r="F14" s="15" t="s">
        <v>54</v>
      </c>
      <c r="G14" s="34">
        <v>44416</v>
      </c>
      <c r="H14" s="35">
        <v>37080000</v>
      </c>
      <c r="I14" s="39"/>
      <c r="J14" s="57">
        <v>24720000</v>
      </c>
      <c r="K14" s="35">
        <f>H14-J14</f>
        <v>12360000</v>
      </c>
      <c r="L14" s="38">
        <f t="shared" ref="L14:L15" si="5">(J14*100%)/H14</f>
        <v>0.66666666666666663</v>
      </c>
      <c r="M14" s="48">
        <f t="shared" si="2"/>
        <v>0.44444444444444442</v>
      </c>
      <c r="N14" s="50" t="s">
        <v>97</v>
      </c>
    </row>
    <row r="15" spans="1:14" ht="72">
      <c r="A15" s="41" t="s">
        <v>63</v>
      </c>
      <c r="B15" s="42" t="s">
        <v>64</v>
      </c>
      <c r="C15" s="8" t="s">
        <v>65</v>
      </c>
      <c r="D15" s="43" t="s">
        <v>66</v>
      </c>
      <c r="E15" s="44">
        <v>44244</v>
      </c>
      <c r="F15" s="7" t="s">
        <v>50</v>
      </c>
      <c r="G15" s="44">
        <v>44332</v>
      </c>
      <c r="H15" s="45">
        <v>103993865</v>
      </c>
      <c r="I15" s="9"/>
      <c r="J15" s="58">
        <v>103993865</v>
      </c>
      <c r="K15" s="45">
        <f>H15-J15</f>
        <v>0</v>
      </c>
      <c r="L15" s="38">
        <f t="shared" si="5"/>
        <v>1</v>
      </c>
      <c r="M15" s="48">
        <v>1</v>
      </c>
      <c r="N15" s="50" t="s">
        <v>102</v>
      </c>
    </row>
    <row r="16" spans="1:14" ht="33.75">
      <c r="A16" s="10" t="s">
        <v>67</v>
      </c>
      <c r="B16" s="29" t="s">
        <v>68</v>
      </c>
      <c r="C16" s="30">
        <v>71313737</v>
      </c>
      <c r="D16" s="31" t="s">
        <v>69</v>
      </c>
      <c r="E16" s="32">
        <v>44257</v>
      </c>
      <c r="F16" s="15" t="s">
        <v>13</v>
      </c>
      <c r="G16" s="34">
        <v>44561</v>
      </c>
      <c r="H16" s="35">
        <v>30000000</v>
      </c>
      <c r="I16" s="39"/>
      <c r="J16" s="59">
        <v>9000000</v>
      </c>
      <c r="K16" s="35">
        <f>H16-J16</f>
        <v>21000000</v>
      </c>
      <c r="L16" s="38">
        <f>(J16*100%)/H16</f>
        <v>0.3</v>
      </c>
      <c r="M16" s="48">
        <f t="shared" si="2"/>
        <v>0.09</v>
      </c>
      <c r="N16" s="50" t="s">
        <v>98</v>
      </c>
    </row>
    <row r="17" spans="1:14" ht="45">
      <c r="A17" s="10" t="s">
        <v>70</v>
      </c>
      <c r="B17" s="29" t="s">
        <v>71</v>
      </c>
      <c r="C17" s="30">
        <v>42789162</v>
      </c>
      <c r="D17" s="31" t="s">
        <v>72</v>
      </c>
      <c r="E17" s="32">
        <v>44258</v>
      </c>
      <c r="F17" s="15" t="s">
        <v>16</v>
      </c>
      <c r="G17" s="34">
        <v>44349</v>
      </c>
      <c r="H17" s="35">
        <v>6600000</v>
      </c>
      <c r="I17" s="39"/>
      <c r="J17" s="60">
        <v>6600000</v>
      </c>
      <c r="K17" s="35">
        <f>H17-J17</f>
        <v>0</v>
      </c>
      <c r="L17" s="38">
        <f t="shared" ref="L17:L21" si="6">(J17*100%)/H17</f>
        <v>1</v>
      </c>
      <c r="M17" s="48">
        <f t="shared" si="2"/>
        <v>1</v>
      </c>
      <c r="N17" s="50" t="s">
        <v>99</v>
      </c>
    </row>
    <row r="18" spans="1:14" ht="56.25">
      <c r="A18" s="10" t="s">
        <v>73</v>
      </c>
      <c r="B18" s="29" t="s">
        <v>74</v>
      </c>
      <c r="C18" s="30">
        <v>98610768</v>
      </c>
      <c r="D18" s="31" t="s">
        <v>75</v>
      </c>
      <c r="E18" s="32">
        <v>44267</v>
      </c>
      <c r="F18" s="15" t="s">
        <v>14</v>
      </c>
      <c r="G18" s="34">
        <v>44450</v>
      </c>
      <c r="H18" s="35">
        <v>24000000</v>
      </c>
      <c r="I18" s="39"/>
      <c r="J18" s="61">
        <v>10600000</v>
      </c>
      <c r="K18" s="35">
        <f>H18-J18</f>
        <v>13400000</v>
      </c>
      <c r="L18" s="38">
        <f t="shared" si="6"/>
        <v>0.44166666666666665</v>
      </c>
      <c r="M18" s="48">
        <f t="shared" si="2"/>
        <v>0.19506944444444441</v>
      </c>
      <c r="N18" s="50" t="s">
        <v>85</v>
      </c>
    </row>
    <row r="19" spans="1:14" ht="60">
      <c r="A19" s="41" t="s">
        <v>76</v>
      </c>
      <c r="B19" s="42" t="s">
        <v>77</v>
      </c>
      <c r="C19" s="8" t="s">
        <v>78</v>
      </c>
      <c r="D19" s="43" t="s">
        <v>83</v>
      </c>
      <c r="E19" s="44">
        <v>44278</v>
      </c>
      <c r="F19" s="15" t="s">
        <v>21</v>
      </c>
      <c r="G19" s="44">
        <v>44445</v>
      </c>
      <c r="H19" s="45">
        <v>5539008904</v>
      </c>
      <c r="I19" s="46"/>
      <c r="J19" s="63">
        <v>1661702671</v>
      </c>
      <c r="K19" s="45">
        <f>H19-J19</f>
        <v>3877306233</v>
      </c>
      <c r="L19" s="38">
        <f t="shared" si="6"/>
        <v>0.29999999996389248</v>
      </c>
      <c r="M19" s="48">
        <f t="shared" si="2"/>
        <v>8.9999999978335493E-2</v>
      </c>
      <c r="N19" s="50" t="s">
        <v>100</v>
      </c>
    </row>
    <row r="20" spans="1:14" ht="84">
      <c r="A20" s="41" t="s">
        <v>79</v>
      </c>
      <c r="B20" s="47" t="s">
        <v>80</v>
      </c>
      <c r="C20" s="8">
        <v>98639809</v>
      </c>
      <c r="D20" s="43" t="s">
        <v>82</v>
      </c>
      <c r="E20" s="44">
        <v>44278</v>
      </c>
      <c r="F20" s="15" t="s">
        <v>21</v>
      </c>
      <c r="G20" s="44">
        <v>44461</v>
      </c>
      <c r="H20" s="45">
        <v>453497100</v>
      </c>
      <c r="I20" s="46"/>
      <c r="J20" s="62">
        <v>94478563</v>
      </c>
      <c r="K20" s="45">
        <f>H20-J20</f>
        <v>359018537</v>
      </c>
      <c r="L20" s="38">
        <f t="shared" si="6"/>
        <v>0.20833333443587621</v>
      </c>
      <c r="M20" s="48">
        <f t="shared" si="2"/>
        <v>4.3402778237170647E-2</v>
      </c>
      <c r="N20" s="50" t="s">
        <v>101</v>
      </c>
    </row>
    <row r="21" spans="1:14" ht="60">
      <c r="A21" s="41" t="s">
        <v>103</v>
      </c>
      <c r="B21" s="47" t="s">
        <v>27</v>
      </c>
      <c r="C21" s="8">
        <v>1040735895</v>
      </c>
      <c r="D21" s="43" t="s">
        <v>34</v>
      </c>
      <c r="E21" s="44">
        <v>44273</v>
      </c>
      <c r="F21" s="15" t="s">
        <v>35</v>
      </c>
      <c r="G21" s="44">
        <v>44559</v>
      </c>
      <c r="H21" s="45">
        <v>39480000</v>
      </c>
      <c r="I21" s="46"/>
      <c r="J21" s="64">
        <v>12600000</v>
      </c>
      <c r="K21" s="45">
        <f>H21-J21</f>
        <v>26880000</v>
      </c>
      <c r="L21" s="38">
        <f t="shared" si="6"/>
        <v>0.31914893617021278</v>
      </c>
      <c r="M21" s="48">
        <f t="shared" si="2"/>
        <v>0.10185604345857854</v>
      </c>
      <c r="N21" s="50" t="s">
        <v>104</v>
      </c>
    </row>
    <row r="22" spans="1:14" ht="36">
      <c r="A22" s="51" t="s">
        <v>105</v>
      </c>
      <c r="B22" s="66" t="s">
        <v>106</v>
      </c>
      <c r="C22" s="65">
        <v>71586781</v>
      </c>
      <c r="D22" s="71" t="s">
        <v>107</v>
      </c>
      <c r="E22" s="68">
        <v>44291</v>
      </c>
      <c r="F22" s="15" t="s">
        <v>108</v>
      </c>
      <c r="G22" s="68">
        <v>44320</v>
      </c>
      <c r="H22" s="45">
        <v>15456788</v>
      </c>
      <c r="I22" s="70"/>
      <c r="J22" s="69">
        <v>15456788</v>
      </c>
      <c r="K22" s="45">
        <v>0</v>
      </c>
      <c r="L22" s="38">
        <v>1</v>
      </c>
      <c r="M22" s="48">
        <f>J22*L22/H22</f>
        <v>1</v>
      </c>
      <c r="N22" s="50" t="s">
        <v>164</v>
      </c>
    </row>
    <row r="23" spans="1:14" ht="96">
      <c r="A23" s="67" t="s">
        <v>109</v>
      </c>
      <c r="B23" s="66" t="s">
        <v>110</v>
      </c>
      <c r="C23" s="65">
        <v>43466559</v>
      </c>
      <c r="D23" s="71" t="s">
        <v>111</v>
      </c>
      <c r="E23" s="68">
        <v>44293</v>
      </c>
      <c r="F23" s="15" t="s">
        <v>21</v>
      </c>
      <c r="G23" s="68">
        <v>44545</v>
      </c>
      <c r="H23" s="45">
        <v>45650000</v>
      </c>
      <c r="I23" s="70"/>
      <c r="J23" s="69">
        <v>11000000</v>
      </c>
      <c r="K23" s="45">
        <v>45650000</v>
      </c>
      <c r="L23" s="38">
        <v>0.24096385542168675</v>
      </c>
      <c r="M23" s="48">
        <f>J23*L23/H23</f>
        <v>5.8063579619683559E-2</v>
      </c>
      <c r="N23" s="50" t="s">
        <v>165</v>
      </c>
    </row>
    <row r="24" spans="1:14" ht="60">
      <c r="A24" s="67" t="s">
        <v>112</v>
      </c>
      <c r="B24" s="66" t="s">
        <v>113</v>
      </c>
      <c r="C24" s="65">
        <v>71375899</v>
      </c>
      <c r="D24" s="71" t="s">
        <v>114</v>
      </c>
      <c r="E24" s="68">
        <v>44302</v>
      </c>
      <c r="F24" s="15" t="s">
        <v>35</v>
      </c>
      <c r="G24" s="68">
        <v>44561</v>
      </c>
      <c r="H24" s="45">
        <v>32553000</v>
      </c>
      <c r="I24" s="70"/>
      <c r="J24" s="69">
        <v>5743000</v>
      </c>
      <c r="K24" s="45">
        <v>26810000</v>
      </c>
      <c r="L24" s="38">
        <v>0.17641999201302491</v>
      </c>
      <c r="M24" s="48">
        <f>J24*L24/H24</f>
        <v>3.1124013581875776E-2</v>
      </c>
      <c r="N24" s="50" t="s">
        <v>166</v>
      </c>
    </row>
    <row r="25" spans="1:14" ht="84">
      <c r="A25" s="67" t="s">
        <v>115</v>
      </c>
      <c r="B25" s="66" t="s">
        <v>116</v>
      </c>
      <c r="C25" s="65" t="s">
        <v>117</v>
      </c>
      <c r="D25" s="71" t="s">
        <v>118</v>
      </c>
      <c r="E25" s="68">
        <v>44299</v>
      </c>
      <c r="F25" s="15" t="s">
        <v>41</v>
      </c>
      <c r="G25" s="73">
        <v>44561</v>
      </c>
      <c r="H25" s="45">
        <v>12194400</v>
      </c>
      <c r="I25" s="70"/>
      <c r="J25" s="72">
        <v>7038068</v>
      </c>
      <c r="K25" s="45">
        <f>H25-J25</f>
        <v>5156332</v>
      </c>
      <c r="L25" s="38">
        <f>(J25*100%)/H25</f>
        <v>0.57715574362002231</v>
      </c>
      <c r="M25" s="48">
        <f>J25*L25/H25</f>
        <v>0.33310875239358095</v>
      </c>
      <c r="N25" s="50" t="s">
        <v>167</v>
      </c>
    </row>
    <row r="26" spans="1:14" ht="60">
      <c r="A26" s="76" t="s">
        <v>119</v>
      </c>
      <c r="B26" s="75" t="s">
        <v>120</v>
      </c>
      <c r="C26" s="74" t="s">
        <v>121</v>
      </c>
      <c r="D26" s="79" t="s">
        <v>122</v>
      </c>
      <c r="E26" s="78">
        <v>44305</v>
      </c>
      <c r="F26" s="15" t="s">
        <v>21</v>
      </c>
      <c r="G26" s="77">
        <v>44561</v>
      </c>
      <c r="H26" s="82">
        <v>901373529</v>
      </c>
      <c r="I26" s="80"/>
      <c r="J26" s="81"/>
      <c r="K26" s="45">
        <v>0</v>
      </c>
      <c r="L26" s="38">
        <v>0</v>
      </c>
      <c r="M26" s="48">
        <v>0</v>
      </c>
      <c r="N26" s="50" t="s">
        <v>168</v>
      </c>
    </row>
    <row r="27" spans="1:14" ht="36">
      <c r="A27" s="86" t="s">
        <v>123</v>
      </c>
      <c r="B27" s="85" t="s">
        <v>124</v>
      </c>
      <c r="C27" s="84" t="s">
        <v>125</v>
      </c>
      <c r="D27" s="89" t="s">
        <v>126</v>
      </c>
      <c r="E27" s="88">
        <v>44308</v>
      </c>
      <c r="F27" s="15" t="s">
        <v>21</v>
      </c>
      <c r="G27" s="87">
        <v>44398</v>
      </c>
      <c r="H27" s="90">
        <v>404600000</v>
      </c>
      <c r="I27" s="83"/>
      <c r="J27" s="91">
        <f>161840000+161840000</f>
        <v>323680000</v>
      </c>
      <c r="K27" s="45">
        <f>H27-J27</f>
        <v>80920000</v>
      </c>
      <c r="L27" s="38">
        <f>(J27*100%)/H27</f>
        <v>0.8</v>
      </c>
      <c r="M27" s="48">
        <f>J27*L27/H27</f>
        <v>0.64</v>
      </c>
      <c r="N27" s="50" t="s">
        <v>169</v>
      </c>
    </row>
    <row r="28" spans="1:14" ht="60">
      <c r="A28" s="95" t="s">
        <v>127</v>
      </c>
      <c r="B28" s="94" t="s">
        <v>128</v>
      </c>
      <c r="C28" s="93">
        <v>71799803</v>
      </c>
      <c r="D28" s="98" t="s">
        <v>129</v>
      </c>
      <c r="E28" s="97">
        <v>44328</v>
      </c>
      <c r="F28" s="15" t="s">
        <v>50</v>
      </c>
      <c r="G28" s="96">
        <v>44388</v>
      </c>
      <c r="H28" s="99">
        <v>1497645916</v>
      </c>
      <c r="I28" s="92"/>
      <c r="J28" s="100">
        <v>599058366</v>
      </c>
      <c r="K28" s="45">
        <f>H28-J28</f>
        <v>898587550</v>
      </c>
      <c r="L28" s="38">
        <f>(J28*100%)/H28</f>
        <v>0.39999999973291417</v>
      </c>
      <c r="M28" s="48">
        <f>J28*L28/H28</f>
        <v>0.15999999978633134</v>
      </c>
      <c r="N28" s="50" t="s">
        <v>170</v>
      </c>
    </row>
    <row r="29" spans="1:14" ht="48">
      <c r="A29" s="104" t="s">
        <v>130</v>
      </c>
      <c r="B29" s="103" t="s">
        <v>131</v>
      </c>
      <c r="C29" s="102" t="s">
        <v>132</v>
      </c>
      <c r="D29" s="108" t="s">
        <v>133</v>
      </c>
      <c r="E29" s="107">
        <v>44327</v>
      </c>
      <c r="F29" s="15" t="s">
        <v>108</v>
      </c>
      <c r="G29" s="105">
        <v>44419</v>
      </c>
      <c r="H29" s="109">
        <v>323717588</v>
      </c>
      <c r="I29" s="101"/>
      <c r="J29" s="106">
        <v>0</v>
      </c>
      <c r="K29" s="109">
        <v>323717588</v>
      </c>
      <c r="L29" s="38">
        <v>0</v>
      </c>
      <c r="M29" s="48">
        <v>0</v>
      </c>
      <c r="N29" s="50" t="s">
        <v>171</v>
      </c>
    </row>
    <row r="30" spans="1:14" ht="72">
      <c r="A30" s="113" t="s">
        <v>134</v>
      </c>
      <c r="B30" s="112" t="s">
        <v>135</v>
      </c>
      <c r="C30" s="111" t="s">
        <v>136</v>
      </c>
      <c r="D30" s="118" t="s">
        <v>137</v>
      </c>
      <c r="E30" s="116">
        <v>44327</v>
      </c>
      <c r="F30" s="15" t="s">
        <v>108</v>
      </c>
      <c r="G30" s="114" t="s">
        <v>138</v>
      </c>
      <c r="H30" s="117">
        <v>34181936</v>
      </c>
      <c r="I30" s="110"/>
      <c r="J30" s="115">
        <v>0</v>
      </c>
      <c r="K30" s="117">
        <v>34181936</v>
      </c>
      <c r="L30" s="38">
        <v>0</v>
      </c>
      <c r="M30" s="48">
        <v>0</v>
      </c>
      <c r="N30" s="50" t="s">
        <v>172</v>
      </c>
    </row>
    <row r="31" spans="1:14" ht="72">
      <c r="A31" s="121" t="s">
        <v>139</v>
      </c>
      <c r="B31" s="120" t="s">
        <v>140</v>
      </c>
      <c r="C31" s="119" t="s">
        <v>141</v>
      </c>
      <c r="D31" s="123" t="s">
        <v>142</v>
      </c>
      <c r="E31" s="122">
        <v>44328</v>
      </c>
      <c r="F31" s="15" t="s">
        <v>50</v>
      </c>
      <c r="G31" s="125">
        <v>44297</v>
      </c>
      <c r="H31" s="127" t="s">
        <v>143</v>
      </c>
      <c r="I31" s="124"/>
      <c r="J31" s="126">
        <v>0</v>
      </c>
      <c r="K31" s="127" t="s">
        <v>143</v>
      </c>
      <c r="L31" s="38">
        <v>0</v>
      </c>
      <c r="M31" s="48">
        <v>0</v>
      </c>
      <c r="N31" s="50" t="s">
        <v>173</v>
      </c>
    </row>
    <row r="32" spans="1:14" ht="48">
      <c r="A32" s="131" t="s">
        <v>144</v>
      </c>
      <c r="B32" s="130" t="s">
        <v>145</v>
      </c>
      <c r="C32" s="129">
        <v>43983270</v>
      </c>
      <c r="D32" s="136" t="s">
        <v>146</v>
      </c>
      <c r="E32" s="134">
        <v>44350</v>
      </c>
      <c r="F32" s="15" t="s">
        <v>13</v>
      </c>
      <c r="G32" s="132">
        <v>44561</v>
      </c>
      <c r="H32" s="135">
        <v>31200000</v>
      </c>
      <c r="I32" s="128"/>
      <c r="J32" s="133">
        <v>0</v>
      </c>
      <c r="K32" s="135">
        <v>31200000</v>
      </c>
      <c r="L32" s="38">
        <v>0</v>
      </c>
      <c r="M32" s="48">
        <v>0</v>
      </c>
      <c r="N32" s="50" t="s">
        <v>174</v>
      </c>
    </row>
    <row r="33" spans="1:18" ht="72">
      <c r="A33" s="140" t="s">
        <v>147</v>
      </c>
      <c r="B33" s="139" t="s">
        <v>148</v>
      </c>
      <c r="C33" s="138" t="s">
        <v>149</v>
      </c>
      <c r="D33" s="144" t="s">
        <v>150</v>
      </c>
      <c r="E33" s="143">
        <v>44358</v>
      </c>
      <c r="F33" s="15" t="s">
        <v>108</v>
      </c>
      <c r="G33" s="141">
        <v>44479</v>
      </c>
      <c r="H33" s="145">
        <v>1438979182</v>
      </c>
      <c r="I33" s="137"/>
      <c r="J33" s="142">
        <v>0</v>
      </c>
      <c r="K33" s="146">
        <v>1438979182</v>
      </c>
      <c r="L33" s="38">
        <v>0</v>
      </c>
      <c r="M33" s="48">
        <v>0</v>
      </c>
      <c r="N33" s="50" t="s">
        <v>176</v>
      </c>
    </row>
    <row r="34" spans="1:18" ht="60">
      <c r="A34" s="151" t="s">
        <v>151</v>
      </c>
      <c r="B34" s="150" t="s">
        <v>152</v>
      </c>
      <c r="C34" s="149" t="s">
        <v>153</v>
      </c>
      <c r="D34" s="156" t="s">
        <v>154</v>
      </c>
      <c r="E34" s="154">
        <v>44358</v>
      </c>
      <c r="F34" s="15" t="s">
        <v>108</v>
      </c>
      <c r="G34" s="152">
        <v>44494</v>
      </c>
      <c r="H34" s="155">
        <v>1438979182</v>
      </c>
      <c r="I34" s="148"/>
      <c r="J34" s="153">
        <v>0</v>
      </c>
      <c r="K34" s="155">
        <v>1438979182</v>
      </c>
      <c r="L34" s="38">
        <v>0</v>
      </c>
      <c r="M34" s="48">
        <v>0</v>
      </c>
      <c r="N34" s="50" t="s">
        <v>175</v>
      </c>
      <c r="O34" s="147"/>
      <c r="P34" s="147"/>
      <c r="Q34" s="147"/>
      <c r="R34" s="147"/>
    </row>
    <row r="35" spans="1:18" ht="72">
      <c r="A35" s="151" t="s">
        <v>155</v>
      </c>
      <c r="B35" s="150" t="s">
        <v>156</v>
      </c>
      <c r="C35" s="149">
        <v>1037638937</v>
      </c>
      <c r="D35" s="156" t="s">
        <v>157</v>
      </c>
      <c r="E35" s="154">
        <v>44351</v>
      </c>
      <c r="F35" s="15" t="s">
        <v>14</v>
      </c>
      <c r="G35" s="152">
        <v>44529</v>
      </c>
      <c r="H35" s="155">
        <v>20533316</v>
      </c>
      <c r="I35" s="148"/>
      <c r="J35" s="153">
        <v>0</v>
      </c>
      <c r="K35" s="155">
        <v>20533316</v>
      </c>
      <c r="L35" s="38">
        <v>0</v>
      </c>
      <c r="M35" s="48">
        <v>0</v>
      </c>
      <c r="N35" s="50" t="s">
        <v>177</v>
      </c>
      <c r="O35" s="147"/>
      <c r="P35" s="147"/>
      <c r="Q35" s="147"/>
      <c r="R35" s="147"/>
    </row>
    <row r="36" spans="1:18" ht="48">
      <c r="A36" s="151" t="s">
        <v>158</v>
      </c>
      <c r="B36" s="150" t="s">
        <v>159</v>
      </c>
      <c r="C36" s="149">
        <v>42789162</v>
      </c>
      <c r="D36" s="156" t="s">
        <v>72</v>
      </c>
      <c r="E36" s="154">
        <v>44351</v>
      </c>
      <c r="F36" s="15" t="s">
        <v>16</v>
      </c>
      <c r="G36" s="152">
        <v>44561</v>
      </c>
      <c r="H36" s="155">
        <v>15179999</v>
      </c>
      <c r="I36" s="148"/>
      <c r="J36" s="153">
        <v>0</v>
      </c>
      <c r="K36" s="155">
        <v>15179999</v>
      </c>
      <c r="L36" s="38">
        <v>0</v>
      </c>
      <c r="M36" s="48">
        <v>0</v>
      </c>
      <c r="N36" s="50" t="s">
        <v>178</v>
      </c>
    </row>
    <row r="37" spans="1:18" ht="96">
      <c r="A37" s="151" t="s">
        <v>160</v>
      </c>
      <c r="B37" s="150" t="s">
        <v>161</v>
      </c>
      <c r="C37" s="149" t="s">
        <v>162</v>
      </c>
      <c r="D37" s="156" t="s">
        <v>163</v>
      </c>
      <c r="E37" s="154">
        <v>44370</v>
      </c>
      <c r="F37" s="15" t="s">
        <v>13</v>
      </c>
      <c r="G37" s="152">
        <v>44552</v>
      </c>
      <c r="H37" s="155">
        <v>60000000</v>
      </c>
      <c r="I37" s="148"/>
      <c r="J37" s="153">
        <v>0</v>
      </c>
      <c r="K37" s="155">
        <v>60000000</v>
      </c>
      <c r="L37" s="38">
        <v>0</v>
      </c>
      <c r="M37" s="48">
        <v>0</v>
      </c>
      <c r="N37" s="50" t="s">
        <v>179</v>
      </c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20" r:id="rId8"/>
    <hyperlink ref="N18" r:id="rId9"/>
    <hyperlink ref="N15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2021-07-02T20:24:40Z</dcterms:modified>
</cp:coreProperties>
</file>